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&amp;1INSAE\1DSS\IHPC\PRIX HEBDOMADAIRE   AS\PRIX HEBDO DES REGIONS ET\2020\OCTOBRE\SEMAINE 2\"/>
    </mc:Choice>
  </mc:AlternateContent>
  <bookViews>
    <workbookView xWindow="0" yWindow="0" windowWidth="20400" windowHeight="9045" tabRatio="753" activeTab="1"/>
  </bookViews>
  <sheets>
    <sheet name="Semaine Précédente" sheetId="13" r:id="rId1"/>
    <sheet name="Semaine en cours" sheetId="1" r:id="rId2"/>
    <sheet name="MARCHE DANTOKPA" sheetId="5" r:id="rId3"/>
    <sheet name="MARCHE OUANDO" sheetId="6" r:id="rId4"/>
    <sheet name="MARCHE ARZEKE" sheetId="7" r:id="rId5"/>
    <sheet name="MARCHE ST KOUAGOU" sheetId="11" r:id="rId6"/>
    <sheet name="MARCHE BOHICON" sheetId="9" r:id="rId7"/>
    <sheet name="MARCHE LOKOSSA" sheetId="12" r:id="rId8"/>
  </sheets>
  <definedNames>
    <definedName name="_xlnm._FilterDatabase" localSheetId="1" hidden="1">'Semaine en cours'!$B$1:$B$66</definedName>
    <definedName name="_xlnm._FilterDatabase" localSheetId="0" hidden="1">'Semaine Précédente'!$B$1:$B$66</definedName>
    <definedName name="_GoBack" localSheetId="1">'Semaine en cours'!$G$5</definedName>
    <definedName name="_GoBack" localSheetId="0">'Semaine Précédente'!$G$5</definedName>
    <definedName name="_xlnm.Print_Titles" localSheetId="1">'Semaine en cours'!$4:$5</definedName>
    <definedName name="_xlnm.Print_Titles" localSheetId="0">'Semaine Précédente'!$4:$5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1" i="12" l="1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I3" i="12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3" i="9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3" i="11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3" i="7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31" i="6" l="1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H24" i="1" l="1"/>
  <c r="F24" i="1"/>
  <c r="D24" i="1"/>
  <c r="E24" i="1"/>
  <c r="G24" i="1"/>
  <c r="C24" i="1" l="1"/>
  <c r="C50" i="1" l="1"/>
  <c r="C62" i="1" l="1"/>
  <c r="C63" i="1" s="1"/>
  <c r="C60" i="1"/>
  <c r="C61" i="1" s="1"/>
  <c r="C58" i="1"/>
  <c r="C59" i="1" s="1"/>
  <c r="C56" i="1"/>
  <c r="C57" i="1" s="1"/>
  <c r="C54" i="1"/>
  <c r="C55" i="1" s="1"/>
  <c r="C52" i="1"/>
  <c r="C53" i="1" s="1"/>
  <c r="C51" i="1"/>
  <c r="C48" i="1"/>
  <c r="C49" i="1" s="1"/>
  <c r="C46" i="1"/>
  <c r="C47" i="1" s="1"/>
  <c r="C44" i="1"/>
  <c r="C45" i="1" s="1"/>
  <c r="C42" i="1"/>
  <c r="C43" i="1" s="1"/>
  <c r="C40" i="1"/>
  <c r="C41" i="1" s="1"/>
  <c r="C38" i="1"/>
  <c r="C39" i="1" s="1"/>
  <c r="C36" i="1"/>
  <c r="C37" i="1" s="1"/>
  <c r="C34" i="1"/>
  <c r="C35" i="1" s="1"/>
  <c r="C32" i="1"/>
  <c r="C33" i="1" s="1"/>
  <c r="C30" i="1"/>
  <c r="C31" i="1" s="1"/>
  <c r="C28" i="1"/>
  <c r="C29" i="1" s="1"/>
  <c r="C26" i="1"/>
  <c r="C27" i="1" s="1"/>
  <c r="C25" i="1"/>
  <c r="C22" i="1"/>
  <c r="C23" i="1" s="1"/>
  <c r="C8" i="1"/>
  <c r="C9" i="1" s="1"/>
  <c r="E62" i="1"/>
  <c r="E63" i="1" s="1"/>
  <c r="E60" i="1"/>
  <c r="E61" i="1" s="1"/>
  <c r="E58" i="1"/>
  <c r="E59" i="1" s="1"/>
  <c r="E56" i="1"/>
  <c r="E57" i="1" s="1"/>
  <c r="E54" i="1"/>
  <c r="E55" i="1" s="1"/>
  <c r="E52" i="1"/>
  <c r="E53" i="1" s="1"/>
  <c r="E46" i="1"/>
  <c r="E47" i="1" s="1"/>
  <c r="E44" i="1"/>
  <c r="E45" i="1" s="1"/>
  <c r="E42" i="1"/>
  <c r="E43" i="1" s="1"/>
  <c r="E40" i="1"/>
  <c r="E41" i="1" s="1"/>
  <c r="E38" i="1"/>
  <c r="E39" i="1" s="1"/>
  <c r="E36" i="1"/>
  <c r="E37" i="1" s="1"/>
  <c r="E34" i="1"/>
  <c r="E35" i="1" s="1"/>
  <c r="E30" i="1"/>
  <c r="E31" i="1" s="1"/>
  <c r="E28" i="1"/>
  <c r="E29" i="1" s="1"/>
  <c r="E26" i="1"/>
  <c r="E27" i="1" s="1"/>
  <c r="E25" i="1"/>
  <c r="E22" i="1"/>
  <c r="E23" i="1" s="1"/>
  <c r="E20" i="1"/>
  <c r="E21" i="1" s="1"/>
  <c r="E16" i="1"/>
  <c r="E17" i="1" s="1"/>
  <c r="E14" i="1"/>
  <c r="E15" i="1" s="1"/>
  <c r="E12" i="1"/>
  <c r="E13" i="1" s="1"/>
  <c r="E10" i="1"/>
  <c r="E11" i="1" s="1"/>
  <c r="E8" i="1"/>
  <c r="E9" i="1" s="1"/>
  <c r="D8" i="1"/>
  <c r="D9" i="1" s="1"/>
  <c r="D10" i="1"/>
  <c r="D11" i="1" s="1"/>
  <c r="D12" i="1"/>
  <c r="D13" i="1" s="1"/>
  <c r="D14" i="1"/>
  <c r="D15" i="1" s="1"/>
  <c r="D16" i="1"/>
  <c r="D17" i="1" s="1"/>
  <c r="D18" i="1"/>
  <c r="D19" i="1" s="1"/>
  <c r="E18" i="1"/>
  <c r="E19" i="1" s="1"/>
  <c r="D25" i="1"/>
  <c r="D28" i="1"/>
  <c r="D29" i="1" s="1"/>
  <c r="D30" i="1"/>
  <c r="D31" i="1" s="1"/>
  <c r="D32" i="1"/>
  <c r="D33" i="1" s="1"/>
  <c r="E32" i="1"/>
  <c r="E33" i="1" s="1"/>
  <c r="D34" i="1"/>
  <c r="D35" i="1" s="1"/>
  <c r="D36" i="1"/>
  <c r="D37" i="1" s="1"/>
  <c r="D38" i="1"/>
  <c r="D39" i="1" s="1"/>
  <c r="D40" i="1"/>
  <c r="D41" i="1" s="1"/>
  <c r="D42" i="1"/>
  <c r="D43" i="1" s="1"/>
  <c r="H42" i="1"/>
  <c r="H43" i="1" s="1"/>
  <c r="D44" i="1"/>
  <c r="D45" i="1" s="1"/>
  <c r="H44" i="1"/>
  <c r="H45" i="1" s="1"/>
  <c r="D46" i="1"/>
  <c r="D47" i="1" s="1"/>
  <c r="H46" i="1"/>
  <c r="H47" i="1" s="1"/>
  <c r="D48" i="1"/>
  <c r="D49" i="1" s="1"/>
  <c r="E48" i="1"/>
  <c r="E49" i="1" s="1"/>
  <c r="D50" i="1"/>
  <c r="D51" i="1" s="1"/>
  <c r="E50" i="1"/>
  <c r="E51" i="1" s="1"/>
  <c r="D52" i="1"/>
  <c r="D53" i="1" s="1"/>
  <c r="D54" i="1"/>
  <c r="D55" i="1" s="1"/>
  <c r="D56" i="1"/>
  <c r="D57" i="1" s="1"/>
  <c r="D58" i="1"/>
  <c r="D59" i="1" s="1"/>
  <c r="D60" i="1"/>
  <c r="D61" i="1" s="1"/>
  <c r="D62" i="1"/>
  <c r="D63" i="1" s="1"/>
  <c r="C20" i="1" l="1"/>
  <c r="C21" i="1" s="1"/>
  <c r="C18" i="1"/>
  <c r="C19" i="1" s="1"/>
  <c r="C16" i="1"/>
  <c r="C17" i="1" s="1"/>
  <c r="C14" i="1"/>
  <c r="C15" i="1" s="1"/>
  <c r="C12" i="1"/>
  <c r="C13" i="1" s="1"/>
  <c r="C10" i="1"/>
  <c r="C11" i="1" s="1"/>
  <c r="F62" i="1"/>
  <c r="F63" i="1" s="1"/>
  <c r="F60" i="1"/>
  <c r="F61" i="1" s="1"/>
  <c r="F58" i="1"/>
  <c r="F59" i="1" s="1"/>
  <c r="F56" i="1"/>
  <c r="F57" i="1" s="1"/>
  <c r="F54" i="1"/>
  <c r="F55" i="1" s="1"/>
  <c r="F52" i="1"/>
  <c r="F53" i="1" s="1"/>
  <c r="F50" i="1"/>
  <c r="F51" i="1" s="1"/>
  <c r="F48" i="1"/>
  <c r="F49" i="1" s="1"/>
  <c r="F46" i="1"/>
  <c r="F47" i="1" s="1"/>
  <c r="F44" i="1"/>
  <c r="F45" i="1" s="1"/>
  <c r="F42" i="1"/>
  <c r="F43" i="1" s="1"/>
  <c r="F40" i="1"/>
  <c r="F41" i="1" s="1"/>
  <c r="F38" i="1"/>
  <c r="F39" i="1" s="1"/>
  <c r="F34" i="1"/>
  <c r="F35" i="1" s="1"/>
  <c r="F32" i="1"/>
  <c r="F33" i="1" s="1"/>
  <c r="F30" i="1"/>
  <c r="F31" i="1" s="1"/>
  <c r="F28" i="1"/>
  <c r="F29" i="1" s="1"/>
  <c r="F26" i="1"/>
  <c r="F27" i="1" s="1"/>
  <c r="F25" i="1"/>
  <c r="F22" i="1"/>
  <c r="F23" i="1" s="1"/>
  <c r="F20" i="1"/>
  <c r="F21" i="1" s="1"/>
  <c r="F18" i="1"/>
  <c r="F19" i="1" s="1"/>
  <c r="F16" i="1"/>
  <c r="F17" i="1" s="1"/>
  <c r="F14" i="1"/>
  <c r="F15" i="1" s="1"/>
  <c r="F12" i="1"/>
  <c r="F13" i="1" s="1"/>
  <c r="F10" i="1"/>
  <c r="F11" i="1" s="1"/>
  <c r="F8" i="1"/>
  <c r="F9" i="1" s="1"/>
  <c r="F36" i="1" l="1"/>
  <c r="F37" i="1" s="1"/>
  <c r="H62" i="1"/>
  <c r="H63" i="1" s="1"/>
  <c r="H60" i="1"/>
  <c r="H61" i="1" s="1"/>
  <c r="H58" i="1"/>
  <c r="H59" i="1" s="1"/>
  <c r="H56" i="1"/>
  <c r="H57" i="1" s="1"/>
  <c r="H54" i="1"/>
  <c r="H55" i="1" s="1"/>
  <c r="H52" i="1"/>
  <c r="H53" i="1" s="1"/>
  <c r="H50" i="1"/>
  <c r="H51" i="1" s="1"/>
  <c r="H48" i="1"/>
  <c r="H49" i="1" s="1"/>
  <c r="H40" i="1"/>
  <c r="H41" i="1" s="1"/>
  <c r="H38" i="1"/>
  <c r="H39" i="1" s="1"/>
  <c r="H36" i="1"/>
  <c r="H37" i="1" s="1"/>
  <c r="H34" i="1"/>
  <c r="H35" i="1" s="1"/>
  <c r="H32" i="1"/>
  <c r="H33" i="1" s="1"/>
  <c r="H30" i="1"/>
  <c r="H31" i="1" s="1"/>
  <c r="H28" i="1"/>
  <c r="H29" i="1" s="1"/>
  <c r="H26" i="1"/>
  <c r="H27" i="1" s="1"/>
  <c r="H25" i="1"/>
  <c r="H22" i="1"/>
  <c r="H23" i="1" s="1"/>
  <c r="H20" i="1"/>
  <c r="H21" i="1" s="1"/>
  <c r="H18" i="1"/>
  <c r="H19" i="1" s="1"/>
  <c r="H16" i="1"/>
  <c r="H17" i="1" s="1"/>
  <c r="H14" i="1"/>
  <c r="H15" i="1" s="1"/>
  <c r="H12" i="1"/>
  <c r="H13" i="1" s="1"/>
  <c r="H10" i="1"/>
  <c r="H11" i="1" s="1"/>
  <c r="H8" i="1"/>
  <c r="H9" i="1" s="1"/>
  <c r="G62" i="1" l="1"/>
  <c r="G63" i="1" s="1"/>
  <c r="G60" i="1"/>
  <c r="G61" i="1" s="1"/>
  <c r="G58" i="1"/>
  <c r="G59" i="1" s="1"/>
  <c r="G56" i="1"/>
  <c r="G57" i="1" s="1"/>
  <c r="G54" i="1"/>
  <c r="G55" i="1" s="1"/>
  <c r="G52" i="1"/>
  <c r="G53" i="1" s="1"/>
  <c r="G50" i="1"/>
  <c r="G51" i="1" s="1"/>
  <c r="G48" i="1"/>
  <c r="G49" i="1" s="1"/>
  <c r="G46" i="1"/>
  <c r="G47" i="1" s="1"/>
  <c r="G44" i="1"/>
  <c r="G45" i="1" s="1"/>
  <c r="G42" i="1"/>
  <c r="G43" i="1" s="1"/>
  <c r="G40" i="1"/>
  <c r="G41" i="1" s="1"/>
  <c r="G38" i="1"/>
  <c r="G39" i="1" s="1"/>
  <c r="G36" i="1"/>
  <c r="G37" i="1" s="1"/>
  <c r="G34" i="1"/>
  <c r="G35" i="1" s="1"/>
  <c r="G32" i="1"/>
  <c r="G33" i="1" s="1"/>
  <c r="G30" i="1"/>
  <c r="G31" i="1" s="1"/>
  <c r="G28" i="1"/>
  <c r="G29" i="1" s="1"/>
  <c r="G26" i="1"/>
  <c r="G27" i="1" s="1"/>
  <c r="G25" i="1"/>
  <c r="G22" i="1"/>
  <c r="G23" i="1" s="1"/>
  <c r="G18" i="1"/>
  <c r="G19" i="1" s="1"/>
  <c r="G16" i="1"/>
  <c r="G17" i="1" s="1"/>
  <c r="G8" i="1"/>
  <c r="G9" i="1" s="1"/>
  <c r="D26" i="1"/>
  <c r="D27" i="1" s="1"/>
  <c r="D22" i="1"/>
  <c r="D23" i="1" s="1"/>
  <c r="D20" i="1"/>
  <c r="D21" i="1" s="1"/>
  <c r="G20" i="1" l="1"/>
  <c r="G21" i="1" s="1"/>
  <c r="G14" i="1"/>
  <c r="G15" i="1" s="1"/>
  <c r="G12" i="1"/>
  <c r="G13" i="1" s="1"/>
  <c r="G10" i="1"/>
  <c r="G11" i="1" s="1"/>
  <c r="L13" i="12"/>
  <c r="L28" i="12"/>
  <c r="M28" i="12"/>
  <c r="L29" i="12"/>
  <c r="M29" i="12"/>
  <c r="L30" i="12"/>
  <c r="M30" i="12"/>
  <c r="L31" i="12"/>
  <c r="M31" i="12"/>
  <c r="L28" i="9"/>
  <c r="M28" i="9"/>
  <c r="L29" i="9"/>
  <c r="M29" i="9"/>
  <c r="L30" i="9"/>
  <c r="M30" i="9"/>
  <c r="L31" i="9"/>
  <c r="M31" i="9"/>
  <c r="L28" i="11"/>
  <c r="M28" i="11"/>
  <c r="L29" i="11"/>
  <c r="M29" i="11"/>
  <c r="L30" i="11"/>
  <c r="M30" i="11"/>
  <c r="L31" i="11"/>
  <c r="M31" i="11"/>
  <c r="L28" i="7"/>
  <c r="M28" i="7"/>
  <c r="L29" i="7"/>
  <c r="M29" i="7"/>
  <c r="L30" i="7"/>
  <c r="M30" i="7"/>
  <c r="L31" i="7"/>
  <c r="M31" i="7"/>
  <c r="L28" i="6"/>
  <c r="M28" i="6"/>
  <c r="L29" i="6"/>
  <c r="M29" i="6"/>
  <c r="L30" i="6"/>
  <c r="M30" i="6"/>
  <c r="L31" i="6"/>
  <c r="M31" i="6"/>
  <c r="L28" i="5"/>
  <c r="M28" i="5"/>
  <c r="L29" i="5"/>
  <c r="M29" i="5"/>
  <c r="L30" i="5"/>
  <c r="M30" i="5"/>
  <c r="L31" i="5"/>
  <c r="M31" i="5"/>
  <c r="M10" i="5"/>
  <c r="E6" i="1"/>
  <c r="E7" i="1" s="1"/>
  <c r="M26" i="5"/>
  <c r="L25" i="5"/>
  <c r="M24" i="5"/>
  <c r="M23" i="5"/>
  <c r="L22" i="5"/>
  <c r="L21" i="5"/>
  <c r="L18" i="5"/>
  <c r="L17" i="5"/>
  <c r="M13" i="5"/>
  <c r="M11" i="5"/>
  <c r="L6" i="5"/>
  <c r="M12" i="5"/>
  <c r="L11" i="5"/>
  <c r="L11" i="9"/>
  <c r="L12" i="11"/>
  <c r="M12" i="7"/>
  <c r="L27" i="5"/>
  <c r="L26" i="5"/>
  <c r="L8" i="5"/>
  <c r="L7" i="5"/>
  <c r="M4" i="5"/>
  <c r="L3" i="5"/>
  <c r="L22" i="7"/>
  <c r="L18" i="7"/>
  <c r="L14" i="7"/>
  <c r="L14" i="5"/>
  <c r="C6" i="1"/>
  <c r="C7" i="1" s="1"/>
  <c r="M15" i="5"/>
  <c r="L15" i="5"/>
  <c r="L10" i="5"/>
  <c r="M24" i="12"/>
  <c r="H6" i="1"/>
  <c r="H7" i="1" s="1"/>
  <c r="L20" i="5"/>
  <c r="M3" i="5"/>
  <c r="F6" i="1"/>
  <c r="F7" i="1" s="1"/>
  <c r="D6" i="1"/>
  <c r="D7" i="1" s="1"/>
  <c r="G6" i="1"/>
  <c r="G7" i="1" s="1"/>
  <c r="M3" i="9"/>
  <c r="M25" i="12"/>
  <c r="M26" i="12"/>
  <c r="M27" i="12"/>
  <c r="M4" i="12"/>
  <c r="M5" i="12"/>
  <c r="M6" i="12"/>
  <c r="M7" i="12"/>
  <c r="M8" i="12"/>
  <c r="M9" i="12"/>
  <c r="M10" i="12"/>
  <c r="M13" i="12"/>
  <c r="M14" i="12"/>
  <c r="M15" i="12"/>
  <c r="M16" i="12"/>
  <c r="M17" i="12"/>
  <c r="M18" i="12"/>
  <c r="M19" i="12"/>
  <c r="M20" i="12"/>
  <c r="M21" i="12"/>
  <c r="M22" i="12"/>
  <c r="M3" i="12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3" i="11"/>
  <c r="M4" i="11"/>
  <c r="M5" i="11"/>
  <c r="M6" i="11"/>
  <c r="M7" i="11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9" i="9"/>
  <c r="M4" i="9"/>
  <c r="M4" i="7"/>
  <c r="M5" i="7"/>
  <c r="M6" i="7"/>
  <c r="M7" i="7"/>
  <c r="M8" i="7"/>
  <c r="M9" i="7"/>
  <c r="M10" i="7"/>
  <c r="M11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3" i="7"/>
  <c r="M8" i="11"/>
  <c r="M9" i="11"/>
  <c r="M10" i="11"/>
  <c r="M3" i="6"/>
  <c r="M8" i="9"/>
  <c r="L4" i="12"/>
  <c r="L5" i="12"/>
  <c r="L6" i="12"/>
  <c r="L7" i="12"/>
  <c r="L8" i="12"/>
  <c r="L9" i="12"/>
  <c r="L10" i="12"/>
  <c r="L11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3" i="12"/>
  <c r="L4" i="11"/>
  <c r="L5" i="11"/>
  <c r="L6" i="11"/>
  <c r="L7" i="11"/>
  <c r="L8" i="11"/>
  <c r="L9" i="11"/>
  <c r="L10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3" i="11"/>
  <c r="L4" i="9"/>
  <c r="L8" i="9"/>
  <c r="L9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3" i="9"/>
  <c r="L4" i="7"/>
  <c r="L5" i="7"/>
  <c r="L6" i="7"/>
  <c r="L7" i="7"/>
  <c r="L8" i="7"/>
  <c r="L9" i="7"/>
  <c r="L10" i="7"/>
  <c r="L11" i="7"/>
  <c r="L13" i="7"/>
  <c r="L15" i="7"/>
  <c r="L17" i="7"/>
  <c r="L19" i="7"/>
  <c r="L21" i="7"/>
  <c r="L23" i="7"/>
  <c r="L24" i="7"/>
  <c r="L26" i="7"/>
  <c r="L3" i="7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11" i="6"/>
  <c r="L3" i="6"/>
  <c r="L4" i="6"/>
  <c r="L5" i="6"/>
  <c r="L6" i="6"/>
  <c r="L7" i="6"/>
  <c r="L8" i="6"/>
  <c r="L9" i="6"/>
  <c r="L10" i="6"/>
  <c r="L16" i="5"/>
  <c r="L23" i="5"/>
  <c r="M23" i="12"/>
  <c r="M7" i="5"/>
  <c r="M21" i="5"/>
  <c r="L27" i="7"/>
  <c r="L20" i="7"/>
  <c r="L16" i="7"/>
  <c r="L25" i="7"/>
  <c r="M8" i="5"/>
  <c r="M20" i="5"/>
  <c r="L4" i="5"/>
  <c r="M16" i="5"/>
  <c r="M27" i="5"/>
  <c r="L19" i="5"/>
  <c r="M11" i="12"/>
  <c r="L12" i="5"/>
  <c r="L12" i="12"/>
  <c r="M12" i="12"/>
  <c r="M11" i="9"/>
  <c r="L12" i="9"/>
  <c r="M12" i="9"/>
  <c r="M11" i="11"/>
  <c r="L11" i="11"/>
  <c r="M12" i="11"/>
  <c r="L12" i="7"/>
  <c r="M5" i="5"/>
  <c r="M17" i="5"/>
  <c r="L24" i="5"/>
  <c r="L13" i="5"/>
  <c r="M14" i="5"/>
  <c r="M25" i="5"/>
  <c r="L5" i="5"/>
  <c r="M9" i="5"/>
  <c r="M18" i="5"/>
  <c r="M22" i="5"/>
  <c r="M19" i="5"/>
  <c r="L9" i="5"/>
  <c r="M6" i="5"/>
  <c r="L10" i="9" l="1"/>
  <c r="L7" i="9"/>
  <c r="M6" i="9"/>
  <c r="L6" i="9"/>
  <c r="M7" i="9"/>
  <c r="M10" i="9"/>
  <c r="M5" i="9"/>
  <c r="L5" i="9"/>
</calcChain>
</file>

<file path=xl/sharedStrings.xml><?xml version="1.0" encoding="utf-8"?>
<sst xmlns="http://schemas.openxmlformats.org/spreadsheetml/2006/main" count="622" uniqueCount="77">
  <si>
    <t>Les principales villes</t>
  </si>
  <si>
    <t>Cotonou</t>
  </si>
  <si>
    <t>Porto-Novo</t>
  </si>
  <si>
    <t>Lokossa</t>
  </si>
  <si>
    <t>Bohicon</t>
  </si>
  <si>
    <t>Parakou</t>
  </si>
  <si>
    <t>Natitingou</t>
  </si>
  <si>
    <t>Maïs séchés en grains vendu au détail (1KG)</t>
  </si>
  <si>
    <t>Prix</t>
  </si>
  <si>
    <t>Variation(*)</t>
  </si>
  <si>
    <t>Riz en grains longs vendu au détail(1KG)</t>
  </si>
  <si>
    <t>Sorgho  (1KG)</t>
  </si>
  <si>
    <t>Mil  (1KG)</t>
  </si>
  <si>
    <t>Gari 2ème qualité (1 KG)</t>
  </si>
  <si>
    <t>Haricot blanc(1 KG)</t>
  </si>
  <si>
    <t>Ignames(1 KG)</t>
  </si>
  <si>
    <t>Tomate fraiche(1 KG)</t>
  </si>
  <si>
    <t>Piment frais  au kg (1 KG)</t>
  </si>
  <si>
    <t>Oignon frais rond(1 KG)</t>
  </si>
  <si>
    <t>Huile d'arachide artisanale (1 L)</t>
  </si>
  <si>
    <t>Huile de Palme non raffiné (1 L)</t>
  </si>
  <si>
    <t>Pétrole lampant vendu en vrac (1 L)</t>
  </si>
  <si>
    <t>Essence Kpayo (1 L)</t>
  </si>
  <si>
    <t>Gaz domestique (6Kg)</t>
  </si>
  <si>
    <t>Gaz domestique (12 KG)</t>
  </si>
  <si>
    <t>Viande de bœuf sans os (1 KG)</t>
  </si>
  <si>
    <t>Viande de mouton (1 KG)</t>
  </si>
  <si>
    <t>Farine de blé (1 KG)</t>
  </si>
  <si>
    <t>Ciment NOCIBE (1tonne)</t>
  </si>
  <si>
    <t>Ciment SCB Lafarge (1tonne)</t>
  </si>
  <si>
    <t>Fer à béton (barre de 8) (1tonne)</t>
  </si>
  <si>
    <t>Fer à béton (barre de 10) (1tonne)</t>
  </si>
  <si>
    <t>Produits, prix moyens et variations</t>
  </si>
  <si>
    <t>Produits</t>
  </si>
  <si>
    <t>Unité</t>
  </si>
  <si>
    <t>Prix 1</t>
  </si>
  <si>
    <t>Qtité1</t>
  </si>
  <si>
    <t>Prix 2</t>
  </si>
  <si>
    <t>Qtité2</t>
  </si>
  <si>
    <t>Prix 3</t>
  </si>
  <si>
    <t>Qtité3</t>
  </si>
  <si>
    <t>Prix moyens</t>
  </si>
  <si>
    <t>Riz en grains longs vendu au détail (1KG)</t>
  </si>
  <si>
    <t>Haricot blanc (1 KG)</t>
  </si>
  <si>
    <t>Ignames (1 KG)</t>
  </si>
  <si>
    <t>Tomate fraiche (1 KG)</t>
  </si>
  <si>
    <t>Oignon frais rond (1 KG)</t>
  </si>
  <si>
    <t>Gaz domestique (6 KG)</t>
  </si>
  <si>
    <t>chinchard congelé  (Silvi) (1 KG)</t>
  </si>
  <si>
    <t>Ville: Bohicon</t>
  </si>
  <si>
    <t>Ville : Lokossa</t>
  </si>
  <si>
    <t>Ville: Natitingou</t>
  </si>
  <si>
    <t>Ville: Parakou</t>
  </si>
  <si>
    <t>Chinchard congelé  (Silvi) (1 KG)</t>
  </si>
  <si>
    <t>* Les variations sont en pourcentage (%) et relatives à la semaine précédente.</t>
  </si>
  <si>
    <t>Source : DSS/INSAE</t>
  </si>
  <si>
    <t>Ville: Cotonou</t>
  </si>
  <si>
    <t>Ville: Porto-Novo</t>
  </si>
  <si>
    <t>Maïs séchés en grains vendus au détail (1KG)</t>
  </si>
  <si>
    <t>Huile de Palme non raffinée (1 L)</t>
  </si>
  <si>
    <t>Gaz domestique (12,5 KG)</t>
  </si>
  <si>
    <t>Evolution par rapport 
à la semaine antérieure</t>
  </si>
  <si>
    <t>%</t>
  </si>
  <si>
    <t>Prix semaine 
antérieure</t>
  </si>
  <si>
    <t>Sucre raffiné en poudre (1 KG)</t>
  </si>
  <si>
    <t>Riz importé ''GINO'' (5 KG)</t>
  </si>
  <si>
    <t>Lait concentré ''JAGO'' (1KG)</t>
  </si>
  <si>
    <t>Lait concentré ''Cèbon'' (1 KG)</t>
  </si>
  <si>
    <t>Spaghetti ''Matanti'' (1 KG)</t>
  </si>
  <si>
    <t>Lait concentré ''JAGO'' (1 KG)</t>
  </si>
  <si>
    <t>G</t>
  </si>
  <si>
    <t>L</t>
  </si>
  <si>
    <t>U</t>
  </si>
  <si>
    <t>Kg</t>
  </si>
  <si>
    <t>T</t>
  </si>
  <si>
    <t>Prix moyens de la semaine du 12 au 18 Octobre 2020 dans certaines principales villes</t>
  </si>
  <si>
    <t>Prix moyens de la semaine du 05 au 11 octobre  2020 dans certaines principales villes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</si>
</sst>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Montserrat Light"/>
      <family val="3"/>
    </font>
    <font>
      <sz val="10"/>
      <name val="Montserrat Light"/>
      <family val="3"/>
    </font>
    <font>
      <b/>
      <i/>
      <sz val="10"/>
      <name val="Montserrat Light"/>
      <family val="3"/>
    </font>
    <font>
      <sz val="13"/>
      <name val="Montserrat Light"/>
      <family val="3"/>
    </font>
    <font>
      <sz val="11"/>
      <color theme="1"/>
      <name val="Calibri"/>
      <family val="2"/>
      <scheme val="minor"/>
    </font>
    <font>
      <sz val="10"/>
      <color theme="1"/>
      <name val="Montserrat Light"/>
      <family val="3"/>
    </font>
    <font>
      <b/>
      <sz val="10"/>
      <color rgb="FF000000"/>
      <name val="Montserrat Light"/>
      <family val="3"/>
    </font>
    <font>
      <sz val="10"/>
      <color rgb="FF000000"/>
      <name val="Montserrat Light"/>
      <family val="3"/>
    </font>
    <font>
      <u/>
      <sz val="10"/>
      <color rgb="FF000000"/>
      <name val="Montserrat Light"/>
      <family val="3"/>
    </font>
    <font>
      <b/>
      <i/>
      <sz val="10"/>
      <color theme="1"/>
      <name val="Montserrat Light"/>
      <family val="3"/>
    </font>
    <font>
      <sz val="13"/>
      <color rgb="FF000000"/>
      <name val="Montserrat Light"/>
      <family val="3"/>
    </font>
    <font>
      <b/>
      <sz val="10"/>
      <color theme="1"/>
      <name val="Montserrat Light"/>
      <family val="3"/>
    </font>
    <font>
      <sz val="13"/>
      <color theme="1"/>
      <name val="Montserrat Light"/>
      <family val="3"/>
    </font>
    <font>
      <sz val="13"/>
      <color theme="5" tint="0.59999389629810485"/>
      <name val="Montserrat Light"/>
      <family val="3"/>
    </font>
    <font>
      <sz val="13"/>
      <color rgb="FFFF0000"/>
      <name val="Montserrat Light"/>
      <family val="3"/>
    </font>
    <font>
      <sz val="12"/>
      <color rgb="FF000000"/>
      <name val="Times New Roman"/>
      <family val="1"/>
    </font>
    <font>
      <sz val="12"/>
      <color theme="5" tint="0.59999389629810485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C0504D"/>
      </left>
      <right style="medium">
        <color rgb="FF000000"/>
      </right>
      <top style="double">
        <color rgb="FFC0504D"/>
      </top>
      <bottom style="medium">
        <color rgb="FF000000"/>
      </bottom>
      <diagonal/>
    </border>
    <border>
      <left/>
      <right style="medium">
        <color rgb="FF000000"/>
      </right>
      <top style="double">
        <color rgb="FFC0504D"/>
      </top>
      <bottom style="medium">
        <color rgb="FF000000"/>
      </bottom>
      <diagonal/>
    </border>
    <border>
      <left/>
      <right/>
      <top style="double">
        <color rgb="FFC0504D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rgb="FFC0504D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double">
        <color rgb="FFC0504D"/>
      </bottom>
      <diagonal/>
    </border>
    <border>
      <left/>
      <right/>
      <top/>
      <bottom style="double">
        <color rgb="FFC0504D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>
      <alignment vertical="center"/>
    </xf>
    <xf numFmtId="9" fontId="6" fillId="0" borderId="0" applyFont="0" applyFill="0" applyBorder="0" applyAlignment="0" applyProtection="0"/>
  </cellStyleXfs>
  <cellXfs count="89">
    <xf numFmtId="0" fontId="0" fillId="0" borderId="0" xfId="0"/>
    <xf numFmtId="0" fontId="7" fillId="0" borderId="0" xfId="0" applyFont="1"/>
    <xf numFmtId="0" fontId="8" fillId="2" borderId="1" xfId="0" applyFont="1" applyFill="1" applyBorder="1" applyAlignment="1"/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/>
    <xf numFmtId="165" fontId="9" fillId="0" borderId="1" xfId="1" applyNumberFormat="1" applyFont="1" applyBorder="1" applyAlignment="1">
      <alignment horizontal="center"/>
    </xf>
    <xf numFmtId="0" fontId="9" fillId="4" borderId="1" xfId="0" applyFont="1" applyFill="1" applyBorder="1"/>
    <xf numFmtId="164" fontId="9" fillId="4" borderId="1" xfId="0" applyNumberFormat="1" applyFont="1" applyFill="1" applyBorder="1" applyAlignment="1">
      <alignment horizontal="center"/>
    </xf>
    <xf numFmtId="0" fontId="7" fillId="0" borderId="0" xfId="0" applyFont="1" applyBorder="1"/>
    <xf numFmtId="0" fontId="10" fillId="0" borderId="0" xfId="0" applyFont="1"/>
    <xf numFmtId="1" fontId="7" fillId="0" borderId="0" xfId="0" applyNumberFormat="1" applyFont="1"/>
    <xf numFmtId="0" fontId="2" fillId="0" borderId="0" xfId="0" applyFont="1"/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Border="1"/>
    <xf numFmtId="0" fontId="3" fillId="0" borderId="0" xfId="0" applyFont="1"/>
    <xf numFmtId="1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9" fontId="3" fillId="0" borderId="0" xfId="4" applyFont="1" applyAlignment="1">
      <alignment horizontal="center"/>
    </xf>
    <xf numFmtId="1" fontId="7" fillId="0" borderId="3" xfId="0" applyNumberFormat="1" applyFont="1" applyBorder="1"/>
    <xf numFmtId="1" fontId="7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9" fontId="7" fillId="0" borderId="0" xfId="4" applyFont="1" applyAlignment="1">
      <alignment horizontal="center"/>
    </xf>
    <xf numFmtId="0" fontId="7" fillId="0" borderId="0" xfId="0" applyFont="1" applyAlignment="1">
      <alignment horizontal="center"/>
    </xf>
    <xf numFmtId="1" fontId="3" fillId="0" borderId="0" xfId="0" applyNumberFormat="1" applyFont="1"/>
    <xf numFmtId="0" fontId="3" fillId="0" borderId="1" xfId="0" applyFont="1" applyBorder="1"/>
    <xf numFmtId="165" fontId="3" fillId="0" borderId="1" xfId="1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/>
    <xf numFmtId="0" fontId="7" fillId="0" borderId="0" xfId="0" applyFont="1"/>
    <xf numFmtId="0" fontId="9" fillId="0" borderId="1" xfId="0" applyFont="1" applyBorder="1"/>
    <xf numFmtId="0" fontId="7" fillId="0" borderId="0" xfId="0" applyFont="1"/>
    <xf numFmtId="0" fontId="12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" fontId="14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7" fillId="0" borderId="0" xfId="0" applyFont="1" applyFill="1"/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166" fontId="3" fillId="0" borderId="0" xfId="4" applyNumberFormat="1" applyFont="1" applyAlignment="1">
      <alignment horizontal="center"/>
    </xf>
    <xf numFmtId="166" fontId="7" fillId="0" borderId="0" xfId="4" applyNumberFormat="1" applyFont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9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/>
    <xf numFmtId="0" fontId="7" fillId="0" borderId="0" xfId="0" applyFont="1" applyBorder="1" applyAlignment="1"/>
    <xf numFmtId="0" fontId="7" fillId="0" borderId="0" xfId="0" applyFont="1" applyAlignment="1"/>
    <xf numFmtId="0" fontId="8" fillId="0" borderId="0" xfId="0" applyFont="1" applyAlignment="1"/>
    <xf numFmtId="0" fontId="10" fillId="0" borderId="0" xfId="0" applyFont="1" applyAlignment="1"/>
    <xf numFmtId="0" fontId="13" fillId="0" borderId="0" xfId="0" applyFont="1" applyAlignment="1"/>
    <xf numFmtId="0" fontId="18" fillId="7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165" fontId="7" fillId="0" borderId="0" xfId="0" applyNumberFormat="1" applyFont="1"/>
    <xf numFmtId="0" fontId="14" fillId="0" borderId="7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/>
    <xf numFmtId="0" fontId="7" fillId="0" borderId="0" xfId="0" applyFont="1" applyBorder="1"/>
    <xf numFmtId="0" fontId="7" fillId="0" borderId="0" xfId="0" applyFont="1"/>
    <xf numFmtId="0" fontId="9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" xfId="0" applyFont="1" applyBorder="1" applyAlignment="1">
      <alignment wrapText="1"/>
    </xf>
    <xf numFmtId="0" fontId="13" fillId="0" borderId="0" xfId="0" applyFont="1"/>
    <xf numFmtId="0" fontId="8" fillId="0" borderId="0" xfId="0" applyFont="1"/>
    <xf numFmtId="0" fontId="10" fillId="0" borderId="0" xfId="0" applyFont="1"/>
    <xf numFmtId="0" fontId="9" fillId="0" borderId="1" xfId="0" applyFont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5">
    <cellStyle name="Milliers" xfId="1" builtinId="3"/>
    <cellStyle name="Milliers 2" xfId="2"/>
    <cellStyle name="Normal" xfId="0" builtinId="0"/>
    <cellStyle name="Normal 2" xfId="3"/>
    <cellStyle name="Pourcentag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workbookViewId="0">
      <selection activeCell="C7" sqref="C7"/>
    </sheetView>
  </sheetViews>
  <sheetFormatPr baseColWidth="10" defaultRowHeight="18" x14ac:dyDescent="0.4"/>
  <cols>
    <col min="1" max="1" width="49.28515625" style="1" customWidth="1"/>
    <col min="2" max="2" width="13" style="1" bestFit="1" customWidth="1"/>
    <col min="3" max="3" width="15.5703125" style="1" customWidth="1"/>
    <col min="4" max="4" width="13" style="1" bestFit="1" customWidth="1"/>
    <col min="5" max="5" width="13.7109375" style="1" customWidth="1"/>
    <col min="6" max="6" width="12.7109375" style="1" bestFit="1" customWidth="1"/>
    <col min="7" max="7" width="13.28515625" style="1" customWidth="1"/>
    <col min="8" max="8" width="13.42578125" style="1" customWidth="1"/>
    <col min="9" max="16384" width="11.42578125" style="1"/>
  </cols>
  <sheetData>
    <row r="1" spans="1:10" x14ac:dyDescent="0.4">
      <c r="A1" s="75" t="s">
        <v>76</v>
      </c>
    </row>
    <row r="2" spans="1:10" ht="3" customHeight="1" x14ac:dyDescent="0.4"/>
    <row r="3" spans="1:10" ht="7.5" customHeight="1" thickBot="1" x14ac:dyDescent="0.45"/>
    <row r="4" spans="1:10" ht="18.75" customHeight="1" thickBot="1" x14ac:dyDescent="0.45">
      <c r="A4" s="85" t="s">
        <v>32</v>
      </c>
      <c r="B4" s="85"/>
      <c r="C4" s="86" t="s">
        <v>0</v>
      </c>
      <c r="D4" s="86"/>
      <c r="E4" s="86"/>
      <c r="F4" s="86"/>
      <c r="G4" s="86"/>
      <c r="H4" s="86"/>
    </row>
    <row r="5" spans="1:10" ht="18.75" thickBot="1" x14ac:dyDescent="0.45">
      <c r="A5" s="85"/>
      <c r="B5" s="85"/>
      <c r="C5" s="3" t="s">
        <v>1</v>
      </c>
      <c r="D5" s="3" t="s">
        <v>2</v>
      </c>
      <c r="E5" s="3" t="s">
        <v>5</v>
      </c>
      <c r="F5" s="3" t="s">
        <v>6</v>
      </c>
      <c r="G5" s="3" t="s">
        <v>4</v>
      </c>
      <c r="H5" s="3" t="s">
        <v>3</v>
      </c>
    </row>
    <row r="6" spans="1:10" ht="18.75" thickBot="1" x14ac:dyDescent="0.45">
      <c r="A6" s="84" t="s">
        <v>7</v>
      </c>
      <c r="B6" s="4" t="s">
        <v>8</v>
      </c>
      <c r="C6" s="5">
        <v>245.09803921568627</v>
      </c>
      <c r="D6" s="5">
        <v>222.50316003796129</v>
      </c>
      <c r="E6" s="5">
        <v>245.4204801017078</v>
      </c>
      <c r="F6" s="5">
        <v>212.17621712641446</v>
      </c>
      <c r="G6" s="5">
        <v>207.57344906659281</v>
      </c>
      <c r="H6" s="5">
        <v>231.57485914408008</v>
      </c>
      <c r="J6" s="10"/>
    </row>
    <row r="7" spans="1:10" ht="18.75" thickBot="1" x14ac:dyDescent="0.45">
      <c r="A7" s="84"/>
      <c r="B7" s="6" t="s">
        <v>9</v>
      </c>
      <c r="C7" s="7">
        <v>0.4098360655737705</v>
      </c>
      <c r="D7" s="7">
        <v>0</v>
      </c>
      <c r="E7" s="7">
        <v>0</v>
      </c>
      <c r="F7" s="7">
        <v>-0.93457943925233633</v>
      </c>
      <c r="G7" s="7">
        <v>0</v>
      </c>
      <c r="H7" s="7">
        <v>0.4329004329004329</v>
      </c>
    </row>
    <row r="8" spans="1:10" ht="18.75" thickBot="1" x14ac:dyDescent="0.45">
      <c r="A8" s="84" t="s">
        <v>10</v>
      </c>
      <c r="B8" s="4" t="s">
        <v>8</v>
      </c>
      <c r="C8" s="5">
        <v>491.64208456243847</v>
      </c>
      <c r="D8" s="5">
        <v>497.28255739044147</v>
      </c>
      <c r="E8" s="5">
        <v>512.79923080508377</v>
      </c>
      <c r="F8" s="5">
        <v>508.99653025239513</v>
      </c>
      <c r="G8" s="5">
        <v>516.06803016068022</v>
      </c>
      <c r="H8" s="5">
        <v>456.21883150127468</v>
      </c>
    </row>
    <row r="9" spans="1:10" ht="18.75" thickBot="1" x14ac:dyDescent="0.45">
      <c r="A9" s="84"/>
      <c r="B9" s="6" t="s">
        <v>9</v>
      </c>
      <c r="C9" s="7">
        <v>0.81967213114754101</v>
      </c>
      <c r="D9" s="7">
        <v>0</v>
      </c>
      <c r="E9" s="7">
        <v>0.98425196850393704</v>
      </c>
      <c r="F9" s="7">
        <v>0.19685039370078738</v>
      </c>
      <c r="G9" s="7">
        <v>0.1941747572815534</v>
      </c>
      <c r="H9" s="7">
        <v>-0.21881838074398249</v>
      </c>
    </row>
    <row r="10" spans="1:10" ht="18.75" thickBot="1" x14ac:dyDescent="0.45">
      <c r="A10" s="84" t="s">
        <v>11</v>
      </c>
      <c r="B10" s="4" t="s">
        <v>8</v>
      </c>
      <c r="C10" s="5">
        <v>391.00684261974578</v>
      </c>
      <c r="D10" s="5">
        <v>347.47138387015411</v>
      </c>
      <c r="E10" s="5">
        <v>358.14902891300204</v>
      </c>
      <c r="F10" s="5">
        <v>230.3583586198948</v>
      </c>
      <c r="G10" s="5">
        <v>380.0855919388548</v>
      </c>
      <c r="H10" s="5">
        <v>491.93912446899481</v>
      </c>
    </row>
    <row r="11" spans="1:10" ht="18.75" thickBot="1" x14ac:dyDescent="0.45">
      <c r="A11" s="84"/>
      <c r="B11" s="6" t="s">
        <v>9</v>
      </c>
      <c r="C11" s="7">
        <v>0.77319587628865982</v>
      </c>
      <c r="D11" s="7">
        <v>-0.28735632183908044</v>
      </c>
      <c r="E11" s="7">
        <v>-0.55555555555555558</v>
      </c>
      <c r="F11" s="7">
        <v>3.6036036036036037</v>
      </c>
      <c r="G11" s="7">
        <v>2.1505376344086025</v>
      </c>
      <c r="H11" s="7">
        <v>0.20366598778004072</v>
      </c>
    </row>
    <row r="12" spans="1:10" ht="18.75" thickBot="1" x14ac:dyDescent="0.45">
      <c r="A12" s="84" t="s">
        <v>12</v>
      </c>
      <c r="B12" s="4" t="s">
        <v>8</v>
      </c>
      <c r="C12" s="5">
        <v>434.31053203040182</v>
      </c>
      <c r="D12" s="5">
        <v>365.47596729769793</v>
      </c>
      <c r="E12" s="5">
        <v>395.9527756149746</v>
      </c>
      <c r="F12" s="5">
        <v>250.71720926796107</v>
      </c>
      <c r="G12" s="5">
        <v>449.64028776978421</v>
      </c>
      <c r="H12" s="5">
        <v>496.29063126724799</v>
      </c>
    </row>
    <row r="13" spans="1:10" ht="18.75" thickBot="1" x14ac:dyDescent="0.45">
      <c r="A13" s="84"/>
      <c r="B13" s="6" t="s">
        <v>9</v>
      </c>
      <c r="C13" s="7">
        <v>0.23094688221709006</v>
      </c>
      <c r="D13" s="7">
        <v>-0.27322404371584702</v>
      </c>
      <c r="E13" s="7">
        <v>2.3255813953488373</v>
      </c>
      <c r="F13" s="7">
        <v>4.1493775933609953</v>
      </c>
      <c r="G13" s="7">
        <v>2.5056947608200453</v>
      </c>
      <c r="H13" s="7">
        <v>0.6085192697768762</v>
      </c>
    </row>
    <row r="14" spans="1:10" ht="18.75" thickBot="1" x14ac:dyDescent="0.45">
      <c r="A14" s="84" t="s">
        <v>13</v>
      </c>
      <c r="B14" s="4" t="s">
        <v>8</v>
      </c>
      <c r="C14" s="5">
        <v>435.72984749455344</v>
      </c>
      <c r="D14" s="5">
        <v>373.06495034494969</v>
      </c>
      <c r="E14" s="5">
        <v>314.10078592765893</v>
      </c>
      <c r="F14" s="5">
        <v>387.21047834180445</v>
      </c>
      <c r="G14" s="5">
        <v>404.74231650702239</v>
      </c>
      <c r="H14" s="5">
        <v>371.77390228531698</v>
      </c>
    </row>
    <row r="15" spans="1:10" ht="18.75" thickBot="1" x14ac:dyDescent="0.45">
      <c r="A15" s="84"/>
      <c r="B15" s="6" t="s">
        <v>9</v>
      </c>
      <c r="C15" s="7">
        <v>0.92592592592592582</v>
      </c>
      <c r="D15" s="7">
        <v>0</v>
      </c>
      <c r="E15" s="7">
        <v>-0.94637223974763407</v>
      </c>
      <c r="F15" s="7">
        <v>0.51948051948051943</v>
      </c>
      <c r="G15" s="7">
        <v>-0.49140049140049141</v>
      </c>
      <c r="H15" s="7">
        <v>-0.26809651474530832</v>
      </c>
      <c r="J15" s="72"/>
    </row>
    <row r="16" spans="1:10" s="33" customFormat="1" ht="18.75" thickBot="1" x14ac:dyDescent="0.45">
      <c r="A16" s="84" t="s">
        <v>64</v>
      </c>
      <c r="B16" s="32" t="s">
        <v>8</v>
      </c>
      <c r="C16" s="5">
        <v>452.48868778280547</v>
      </c>
      <c r="D16" s="5">
        <v>497.19092635076521</v>
      </c>
      <c r="E16" s="5">
        <v>500</v>
      </c>
      <c r="F16" s="5">
        <v>492.04729341329886</v>
      </c>
      <c r="G16" s="5">
        <v>497.35219174146681</v>
      </c>
      <c r="H16" s="5">
        <v>503.37357691553575</v>
      </c>
    </row>
    <row r="17" spans="1:8" s="33" customFormat="1" ht="18.75" thickBot="1" x14ac:dyDescent="0.45">
      <c r="A17" s="84"/>
      <c r="B17" s="6" t="s">
        <v>9</v>
      </c>
      <c r="C17" s="7">
        <v>0.89285714285714279</v>
      </c>
      <c r="D17" s="7">
        <v>0</v>
      </c>
      <c r="E17" s="7">
        <v>0</v>
      </c>
      <c r="F17" s="7">
        <v>-0.40485829959514169</v>
      </c>
      <c r="G17" s="7">
        <v>-0.20080321285140559</v>
      </c>
      <c r="H17" s="7">
        <v>-0.39603960396039606</v>
      </c>
    </row>
    <row r="18" spans="1:8" ht="18.75" thickBot="1" x14ac:dyDescent="0.45">
      <c r="A18" s="84" t="s">
        <v>14</v>
      </c>
      <c r="B18" s="4" t="s">
        <v>8</v>
      </c>
      <c r="C18" s="5">
        <v>684.26197458455511</v>
      </c>
      <c r="D18" s="5">
        <v>610.41478158374741</v>
      </c>
      <c r="E18" s="5">
        <v>598.81951815447815</v>
      </c>
      <c r="F18" s="5">
        <v>556.59798976295929</v>
      </c>
      <c r="G18" s="5">
        <v>462.96296296296299</v>
      </c>
      <c r="H18" s="5">
        <v>587.00696240106072</v>
      </c>
    </row>
    <row r="19" spans="1:8" ht="18.75" thickBot="1" x14ac:dyDescent="0.45">
      <c r="A19" s="84"/>
      <c r="B19" s="6" t="s">
        <v>9</v>
      </c>
      <c r="C19" s="7">
        <v>0.2932551319648094</v>
      </c>
      <c r="D19" s="7">
        <v>-0.97402597402597402</v>
      </c>
      <c r="E19" s="7">
        <v>-2.6016260162601625</v>
      </c>
      <c r="F19" s="7">
        <v>-4.2955326460481098</v>
      </c>
      <c r="G19" s="7">
        <v>-1.279317697228145</v>
      </c>
      <c r="H19" s="7">
        <v>0</v>
      </c>
    </row>
    <row r="20" spans="1:8" ht="18.75" thickBot="1" x14ac:dyDescent="0.45">
      <c r="A20" s="84" t="s">
        <v>15</v>
      </c>
      <c r="B20" s="4" t="s">
        <v>8</v>
      </c>
      <c r="C20" s="5">
        <v>239.69319271332691</v>
      </c>
      <c r="D20" s="5">
        <v>355.37525925901491</v>
      </c>
      <c r="E20" s="5">
        <v>308.01081629203986</v>
      </c>
      <c r="F20" s="5">
        <v>149.06564654788929</v>
      </c>
      <c r="G20" s="5">
        <v>400.00000000000006</v>
      </c>
      <c r="H20" s="5">
        <v>317.63803499188356</v>
      </c>
    </row>
    <row r="21" spans="1:8" ht="18.75" thickBot="1" x14ac:dyDescent="0.45">
      <c r="A21" s="84"/>
      <c r="B21" s="6" t="s">
        <v>9</v>
      </c>
      <c r="C21" s="7">
        <v>-0.82644628099173556</v>
      </c>
      <c r="D21" s="7">
        <v>0</v>
      </c>
      <c r="E21" s="7">
        <v>-8.8757396449704142</v>
      </c>
      <c r="F21" s="7">
        <v>-6.2893081761006293</v>
      </c>
      <c r="G21" s="7">
        <v>-4.3062200956937797</v>
      </c>
      <c r="H21" s="7">
        <v>-2.7522935779816518</v>
      </c>
    </row>
    <row r="22" spans="1:8" ht="18.75" thickBot="1" x14ac:dyDescent="0.45">
      <c r="A22" s="84" t="s">
        <v>16</v>
      </c>
      <c r="B22" s="4" t="s">
        <v>8</v>
      </c>
      <c r="C22" s="30">
        <v>236.08557217006543</v>
      </c>
      <c r="D22" s="30">
        <v>199.71050905061978</v>
      </c>
      <c r="E22" s="30">
        <v>295.38348577562806</v>
      </c>
      <c r="F22" s="30">
        <v>156.33660602207334</v>
      </c>
      <c r="G22" s="30">
        <v>177.35208798939038</v>
      </c>
      <c r="H22" s="30">
        <v>184.47902198326173</v>
      </c>
    </row>
    <row r="23" spans="1:8" ht="18.75" thickBot="1" x14ac:dyDescent="0.45">
      <c r="A23" s="84"/>
      <c r="B23" s="6" t="s">
        <v>9</v>
      </c>
      <c r="C23" s="7">
        <v>4.4247787610619467</v>
      </c>
      <c r="D23" s="7">
        <v>1.5228426395939088</v>
      </c>
      <c r="E23" s="7">
        <v>-0.33783783783783783</v>
      </c>
      <c r="F23" s="7">
        <v>-1.8867924528301887</v>
      </c>
      <c r="G23" s="7">
        <v>8.5889570552147241</v>
      </c>
      <c r="H23" s="7">
        <v>6.3583815028901727</v>
      </c>
    </row>
    <row r="24" spans="1:8" ht="18.75" thickBot="1" x14ac:dyDescent="0.45">
      <c r="A24" s="84" t="s">
        <v>17</v>
      </c>
      <c r="B24" s="4" t="s">
        <v>8</v>
      </c>
      <c r="C24" s="30">
        <v>581.33398954965071</v>
      </c>
      <c r="D24" s="30">
        <v>864.65426755807869</v>
      </c>
      <c r="E24" s="30">
        <v>335.9779533239066</v>
      </c>
      <c r="F24" s="30">
        <v>391.79212854570295</v>
      </c>
      <c r="G24" s="30">
        <v>538.2647023517012</v>
      </c>
      <c r="H24" s="30">
        <v>816.75696468271815</v>
      </c>
    </row>
    <row r="25" spans="1:8" ht="18.75" thickBot="1" x14ac:dyDescent="0.45">
      <c r="A25" s="84"/>
      <c r="B25" s="6" t="s">
        <v>9</v>
      </c>
      <c r="C25" s="7">
        <v>1.5734265734265735</v>
      </c>
      <c r="D25" s="7">
        <v>-1.7045454545454544</v>
      </c>
      <c r="E25" s="7">
        <v>-6.666666666666667</v>
      </c>
      <c r="F25" s="7">
        <v>-3.9215686274509802</v>
      </c>
      <c r="G25" s="7">
        <v>-5.7793345008756569</v>
      </c>
      <c r="H25" s="7">
        <v>3.8119440914866582</v>
      </c>
    </row>
    <row r="26" spans="1:8" ht="18.75" thickBot="1" x14ac:dyDescent="0.45">
      <c r="A26" s="84" t="s">
        <v>18</v>
      </c>
      <c r="B26" s="4" t="s">
        <v>8</v>
      </c>
      <c r="C26" s="30">
        <v>930.22971472970914</v>
      </c>
      <c r="D26" s="30">
        <v>754.98562631928405</v>
      </c>
      <c r="E26" s="30">
        <v>621.57671325088529</v>
      </c>
      <c r="F26" s="30">
        <v>897.53484568666909</v>
      </c>
      <c r="G26" s="30">
        <v>797.00749803842575</v>
      </c>
      <c r="H26" s="30">
        <v>462.40791271724538</v>
      </c>
    </row>
    <row r="27" spans="1:8" ht="18.75" thickBot="1" x14ac:dyDescent="0.45">
      <c r="A27" s="84"/>
      <c r="B27" s="6" t="s">
        <v>9</v>
      </c>
      <c r="C27" s="7">
        <v>6.0433295324971494</v>
      </c>
      <c r="D27" s="7">
        <v>3.5665294924554183</v>
      </c>
      <c r="E27" s="7">
        <v>7.7989601386481793</v>
      </c>
      <c r="F27" s="7">
        <v>5.8962264150943398</v>
      </c>
      <c r="G27" s="7">
        <v>5.9840425531914896</v>
      </c>
      <c r="H27" s="7">
        <v>1.3157894736842104</v>
      </c>
    </row>
    <row r="28" spans="1:8" ht="18.75" thickBot="1" x14ac:dyDescent="0.45">
      <c r="A28" s="84" t="s">
        <v>19</v>
      </c>
      <c r="B28" s="4" t="s">
        <v>8</v>
      </c>
      <c r="C28" s="5">
        <v>1100</v>
      </c>
      <c r="D28" s="5">
        <v>1200</v>
      </c>
      <c r="E28" s="5">
        <v>1000</v>
      </c>
      <c r="F28" s="5">
        <v>1000</v>
      </c>
      <c r="G28" s="5">
        <v>800</v>
      </c>
      <c r="H28" s="5">
        <v>850</v>
      </c>
    </row>
    <row r="29" spans="1:8" ht="18.75" thickBot="1" x14ac:dyDescent="0.45">
      <c r="A29" s="84"/>
      <c r="B29" s="6" t="s">
        <v>9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</row>
    <row r="30" spans="1:8" ht="18.75" thickBot="1" x14ac:dyDescent="0.45">
      <c r="A30" s="84" t="s">
        <v>20</v>
      </c>
      <c r="B30" s="4" t="s">
        <v>8</v>
      </c>
      <c r="C30" s="5">
        <v>650</v>
      </c>
      <c r="D30" s="5">
        <v>550</v>
      </c>
      <c r="E30" s="5">
        <v>900</v>
      </c>
      <c r="F30" s="5">
        <v>800</v>
      </c>
      <c r="G30" s="5">
        <v>600</v>
      </c>
      <c r="H30" s="5">
        <v>600</v>
      </c>
    </row>
    <row r="31" spans="1:8" ht="18.75" thickBot="1" x14ac:dyDescent="0.45">
      <c r="A31" s="84"/>
      <c r="B31" s="6" t="s">
        <v>9</v>
      </c>
      <c r="C31" s="7">
        <v>-7.1428571428571423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</row>
    <row r="32" spans="1:8" ht="18.75" thickBot="1" x14ac:dyDescent="0.45">
      <c r="A32" s="80" t="s">
        <v>21</v>
      </c>
      <c r="B32" s="4" t="s">
        <v>8</v>
      </c>
      <c r="C32" s="5">
        <v>650</v>
      </c>
      <c r="D32" s="5">
        <v>600</v>
      </c>
      <c r="E32" s="5">
        <v>600</v>
      </c>
      <c r="F32" s="5">
        <v>700</v>
      </c>
      <c r="G32" s="5">
        <v>600</v>
      </c>
      <c r="H32" s="5">
        <v>600</v>
      </c>
    </row>
    <row r="33" spans="1:8" ht="18.75" thickBot="1" x14ac:dyDescent="0.45">
      <c r="A33" s="80"/>
      <c r="B33" s="6" t="s">
        <v>9</v>
      </c>
      <c r="C33" s="7">
        <v>8.3333333333333321</v>
      </c>
      <c r="D33" s="7">
        <v>0</v>
      </c>
      <c r="E33" s="7">
        <v>0</v>
      </c>
      <c r="F33" s="7">
        <v>0</v>
      </c>
      <c r="G33" s="7">
        <v>0</v>
      </c>
      <c r="H33" s="7">
        <v>-5.2132701421800949</v>
      </c>
    </row>
    <row r="34" spans="1:8" ht="18.75" thickBot="1" x14ac:dyDescent="0.45">
      <c r="A34" s="80" t="s">
        <v>22</v>
      </c>
      <c r="B34" s="4" t="s">
        <v>8</v>
      </c>
      <c r="C34" s="5">
        <v>450</v>
      </c>
      <c r="D34" s="5">
        <v>375</v>
      </c>
      <c r="E34" s="5">
        <v>400</v>
      </c>
      <c r="F34" s="5">
        <v>450</v>
      </c>
      <c r="G34" s="5">
        <v>425</v>
      </c>
      <c r="H34" s="5">
        <v>425</v>
      </c>
    </row>
    <row r="35" spans="1:8" ht="18.75" thickBot="1" x14ac:dyDescent="0.45">
      <c r="A35" s="80"/>
      <c r="B35" s="6" t="s">
        <v>9</v>
      </c>
      <c r="C35" s="7">
        <v>0</v>
      </c>
      <c r="D35" s="7">
        <v>-6.25</v>
      </c>
      <c r="E35" s="7">
        <v>0</v>
      </c>
      <c r="F35" s="7">
        <v>12.5</v>
      </c>
      <c r="G35" s="7">
        <v>-5.5555555555555554</v>
      </c>
      <c r="H35" s="7">
        <v>-5.5555555555555554</v>
      </c>
    </row>
    <row r="36" spans="1:8" ht="18.75" thickBot="1" x14ac:dyDescent="0.45">
      <c r="A36" s="80" t="s">
        <v>23</v>
      </c>
      <c r="B36" s="4" t="s">
        <v>8</v>
      </c>
      <c r="C36" s="5">
        <v>3500</v>
      </c>
      <c r="D36" s="5">
        <v>3300</v>
      </c>
      <c r="E36" s="5">
        <v>3500</v>
      </c>
      <c r="F36" s="5">
        <v>3270</v>
      </c>
      <c r="G36" s="5">
        <v>3270</v>
      </c>
      <c r="H36" s="5">
        <v>3300</v>
      </c>
    </row>
    <row r="37" spans="1:8" ht="18.75" thickBot="1" x14ac:dyDescent="0.45">
      <c r="A37" s="80"/>
      <c r="B37" s="6" t="s">
        <v>9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</row>
    <row r="38" spans="1:8" ht="18.75" thickBot="1" x14ac:dyDescent="0.45">
      <c r="A38" s="80" t="s">
        <v>24</v>
      </c>
      <c r="B38" s="4" t="s">
        <v>8</v>
      </c>
      <c r="C38" s="5">
        <v>6850</v>
      </c>
      <c r="D38" s="5">
        <v>6850</v>
      </c>
      <c r="E38" s="5">
        <v>6866.666666666667</v>
      </c>
      <c r="F38" s="5">
        <v>6815</v>
      </c>
      <c r="G38" s="5">
        <v>6815</v>
      </c>
      <c r="H38" s="5">
        <v>6850</v>
      </c>
    </row>
    <row r="39" spans="1:8" ht="18.75" thickBot="1" x14ac:dyDescent="0.45">
      <c r="A39" s="80"/>
      <c r="B39" s="6" t="s">
        <v>9</v>
      </c>
      <c r="C39" s="7">
        <v>0</v>
      </c>
      <c r="D39" s="7">
        <v>0</v>
      </c>
      <c r="E39" s="7">
        <v>-1.9</v>
      </c>
      <c r="F39" s="7">
        <v>0</v>
      </c>
      <c r="G39" s="7">
        <v>0</v>
      </c>
      <c r="H39" s="7">
        <v>0</v>
      </c>
    </row>
    <row r="40" spans="1:8" ht="18.75" thickBot="1" x14ac:dyDescent="0.45">
      <c r="A40" s="80" t="s">
        <v>53</v>
      </c>
      <c r="B40" s="4" t="s">
        <v>8</v>
      </c>
      <c r="C40" s="5">
        <v>1300</v>
      </c>
      <c r="D40" s="5">
        <v>1233.3333333333333</v>
      </c>
      <c r="E40" s="5">
        <v>1200</v>
      </c>
      <c r="F40" s="5">
        <v>1200</v>
      </c>
      <c r="G40" s="5">
        <v>1200</v>
      </c>
      <c r="H40" s="5">
        <v>1233.3333333333333</v>
      </c>
    </row>
    <row r="41" spans="1:8" ht="18.75" thickBot="1" x14ac:dyDescent="0.45">
      <c r="A41" s="80"/>
      <c r="B41" s="6" t="s">
        <v>9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2.75</v>
      </c>
    </row>
    <row r="42" spans="1:8" ht="18.75" thickBot="1" x14ac:dyDescent="0.45">
      <c r="A42" s="80" t="s">
        <v>25</v>
      </c>
      <c r="B42" s="4" t="s">
        <v>8</v>
      </c>
      <c r="C42" s="5">
        <v>3000</v>
      </c>
      <c r="D42" s="5">
        <v>2800</v>
      </c>
      <c r="E42" s="5">
        <v>2000</v>
      </c>
      <c r="F42" s="5">
        <v>1800</v>
      </c>
      <c r="G42" s="5">
        <v>2400</v>
      </c>
      <c r="H42" s="5">
        <v>2500</v>
      </c>
    </row>
    <row r="43" spans="1:8" ht="18.75" thickBot="1" x14ac:dyDescent="0.45">
      <c r="A43" s="80"/>
      <c r="B43" s="6" t="s">
        <v>9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</row>
    <row r="44" spans="1:8" ht="18.75" thickBot="1" x14ac:dyDescent="0.45">
      <c r="A44" s="80" t="s">
        <v>26</v>
      </c>
      <c r="B44" s="4" t="s">
        <v>8</v>
      </c>
      <c r="C44" s="5">
        <v>3000</v>
      </c>
      <c r="D44" s="5">
        <v>2800</v>
      </c>
      <c r="E44" s="5">
        <v>2500</v>
      </c>
      <c r="F44" s="5">
        <v>2000</v>
      </c>
      <c r="G44" s="5">
        <v>3000</v>
      </c>
      <c r="H44" s="5">
        <v>2500</v>
      </c>
    </row>
    <row r="45" spans="1:8" ht="18.75" thickBot="1" x14ac:dyDescent="0.45">
      <c r="A45" s="80"/>
      <c r="B45" s="6" t="s">
        <v>9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</row>
    <row r="46" spans="1:8" ht="18.75" thickBot="1" x14ac:dyDescent="0.45">
      <c r="A46" s="80" t="s">
        <v>65</v>
      </c>
      <c r="B46" s="4" t="s">
        <v>8</v>
      </c>
      <c r="C46" s="5">
        <v>5200</v>
      </c>
      <c r="D46" s="5">
        <v>5433.333333333333</v>
      </c>
      <c r="E46" s="5">
        <v>5500</v>
      </c>
      <c r="F46" s="5">
        <v>6000</v>
      </c>
      <c r="G46" s="5">
        <v>5500</v>
      </c>
      <c r="H46" s="5">
        <v>5200</v>
      </c>
    </row>
    <row r="47" spans="1:8" ht="18.75" thickBot="1" x14ac:dyDescent="0.45">
      <c r="A47" s="80"/>
      <c r="B47" s="6" t="s">
        <v>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</row>
    <row r="48" spans="1:8" ht="18.75" thickBot="1" x14ac:dyDescent="0.45">
      <c r="A48" s="80" t="s">
        <v>69</v>
      </c>
      <c r="B48" s="4" t="s">
        <v>8</v>
      </c>
      <c r="C48" s="5">
        <v>1000</v>
      </c>
      <c r="D48" s="5">
        <v>1000</v>
      </c>
      <c r="E48" s="5">
        <v>1000</v>
      </c>
      <c r="F48" s="5">
        <v>1000</v>
      </c>
      <c r="G48" s="5">
        <v>1000</v>
      </c>
      <c r="H48" s="5">
        <v>975</v>
      </c>
    </row>
    <row r="49" spans="1:8" ht="18.75" thickBot="1" x14ac:dyDescent="0.45">
      <c r="A49" s="80"/>
      <c r="B49" s="6" t="s">
        <v>9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0.82730093071354716</v>
      </c>
    </row>
    <row r="50" spans="1:8" s="33" customFormat="1" ht="18.75" thickBot="1" x14ac:dyDescent="0.45">
      <c r="A50" s="80" t="s">
        <v>67</v>
      </c>
      <c r="B50" s="32" t="s">
        <v>8</v>
      </c>
      <c r="C50" s="5">
        <v>950</v>
      </c>
      <c r="D50" s="5">
        <v>1000</v>
      </c>
      <c r="E50" s="5">
        <v>1000</v>
      </c>
      <c r="F50" s="5">
        <v>900</v>
      </c>
      <c r="G50" s="5">
        <v>1000</v>
      </c>
      <c r="H50" s="5">
        <v>950</v>
      </c>
    </row>
    <row r="51" spans="1:8" s="33" customFormat="1" ht="18.75" thickBot="1" x14ac:dyDescent="0.45">
      <c r="A51" s="80"/>
      <c r="B51" s="6" t="s">
        <v>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</row>
    <row r="52" spans="1:8" ht="18.75" thickBot="1" x14ac:dyDescent="0.45">
      <c r="A52" s="80" t="s">
        <v>27</v>
      </c>
      <c r="B52" s="4" t="s">
        <v>8</v>
      </c>
      <c r="C52" s="5">
        <v>450</v>
      </c>
      <c r="D52" s="5">
        <v>500</v>
      </c>
      <c r="E52" s="5">
        <v>500</v>
      </c>
      <c r="F52" s="5">
        <v>450</v>
      </c>
      <c r="G52" s="5">
        <v>400</v>
      </c>
      <c r="H52" s="5">
        <v>500</v>
      </c>
    </row>
    <row r="53" spans="1:8" ht="18.75" thickBot="1" x14ac:dyDescent="0.45">
      <c r="A53" s="80"/>
      <c r="B53" s="6" t="s">
        <v>9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</row>
    <row r="54" spans="1:8" s="33" customFormat="1" ht="18.75" thickBot="1" x14ac:dyDescent="0.45">
      <c r="A54" s="80" t="s">
        <v>68</v>
      </c>
      <c r="B54" s="32" t="s">
        <v>8</v>
      </c>
      <c r="C54" s="5">
        <v>350</v>
      </c>
      <c r="D54" s="5">
        <v>350</v>
      </c>
      <c r="E54" s="5">
        <v>350</v>
      </c>
      <c r="F54" s="5">
        <v>350</v>
      </c>
      <c r="G54" s="5">
        <v>350</v>
      </c>
      <c r="H54" s="5">
        <v>350</v>
      </c>
    </row>
    <row r="55" spans="1:8" s="33" customFormat="1" ht="18.75" thickBot="1" x14ac:dyDescent="0.45">
      <c r="A55" s="80"/>
      <c r="B55" s="6" t="s">
        <v>9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1:8" ht="18.75" thickBot="1" x14ac:dyDescent="0.45">
      <c r="A56" s="80" t="s">
        <v>28</v>
      </c>
      <c r="B56" s="4" t="s">
        <v>8</v>
      </c>
      <c r="C56" s="5">
        <v>69000</v>
      </c>
      <c r="D56" s="5">
        <v>68666.666666666672</v>
      </c>
      <c r="E56" s="5">
        <v>74000</v>
      </c>
      <c r="F56" s="5">
        <v>76000</v>
      </c>
      <c r="G56" s="5">
        <v>75000</v>
      </c>
      <c r="H56" s="5">
        <v>69666.666666666672</v>
      </c>
    </row>
    <row r="57" spans="1:8" ht="18.75" thickBot="1" x14ac:dyDescent="0.45">
      <c r="A57" s="80"/>
      <c r="B57" s="6" t="s">
        <v>9</v>
      </c>
      <c r="C57" s="7">
        <v>-2.8169014084507045</v>
      </c>
      <c r="D57" s="7">
        <v>0</v>
      </c>
      <c r="E57" s="7">
        <v>-0.44798407167745147</v>
      </c>
      <c r="F57" s="7">
        <v>0</v>
      </c>
      <c r="G57" s="7">
        <v>0</v>
      </c>
      <c r="H57" s="7">
        <v>-0.94692391907070661</v>
      </c>
    </row>
    <row r="58" spans="1:8" ht="18.75" thickBot="1" x14ac:dyDescent="0.45">
      <c r="A58" s="80" t="s">
        <v>29</v>
      </c>
      <c r="B58" s="4" t="s">
        <v>8</v>
      </c>
      <c r="C58" s="5">
        <v>70000</v>
      </c>
      <c r="D58" s="5">
        <v>68666.666666666672</v>
      </c>
      <c r="E58" s="5">
        <v>74000</v>
      </c>
      <c r="F58" s="5">
        <v>76000</v>
      </c>
      <c r="G58" s="5">
        <v>75000</v>
      </c>
      <c r="H58" s="5">
        <v>69333.333333333328</v>
      </c>
    </row>
    <row r="59" spans="1:8" ht="18.75" thickBot="1" x14ac:dyDescent="0.45">
      <c r="A59" s="80"/>
      <c r="B59" s="6" t="s">
        <v>9</v>
      </c>
      <c r="C59" s="7">
        <v>-1.4084507042253522</v>
      </c>
      <c r="D59" s="7">
        <v>0</v>
      </c>
      <c r="E59" s="7">
        <v>-0.22516752733695578</v>
      </c>
      <c r="F59" s="7">
        <v>0</v>
      </c>
      <c r="G59" s="7">
        <v>0</v>
      </c>
      <c r="H59" s="7">
        <v>-1.4218076862923521</v>
      </c>
    </row>
    <row r="60" spans="1:8" ht="18.75" thickBot="1" x14ac:dyDescent="0.45">
      <c r="A60" s="80" t="s">
        <v>30</v>
      </c>
      <c r="B60" s="4" t="s">
        <v>8</v>
      </c>
      <c r="C60" s="5">
        <v>480000</v>
      </c>
      <c r="D60" s="5">
        <v>490000</v>
      </c>
      <c r="E60" s="5">
        <v>491666.66666666669</v>
      </c>
      <c r="F60" s="5">
        <v>510000</v>
      </c>
      <c r="G60" s="5">
        <v>490000</v>
      </c>
      <c r="H60" s="5">
        <v>490000</v>
      </c>
    </row>
    <row r="61" spans="1:8" ht="18.75" thickBot="1" x14ac:dyDescent="0.45">
      <c r="A61" s="80"/>
      <c r="B61" s="6" t="s">
        <v>9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</row>
    <row r="62" spans="1:8" ht="18.75" thickBot="1" x14ac:dyDescent="0.45">
      <c r="A62" s="80" t="s">
        <v>31</v>
      </c>
      <c r="B62" s="4" t="s">
        <v>8</v>
      </c>
      <c r="C62" s="5">
        <v>480000</v>
      </c>
      <c r="D62" s="5">
        <v>490000</v>
      </c>
      <c r="E62" s="5">
        <v>495000</v>
      </c>
      <c r="F62" s="5">
        <v>510000</v>
      </c>
      <c r="G62" s="5">
        <v>490000</v>
      </c>
      <c r="H62" s="5">
        <v>490000</v>
      </c>
    </row>
    <row r="63" spans="1:8" ht="18.75" thickBot="1" x14ac:dyDescent="0.45">
      <c r="A63" s="80"/>
      <c r="B63" s="6" t="s">
        <v>9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</row>
    <row r="64" spans="1:8" x14ac:dyDescent="0.4">
      <c r="A64" s="82" t="s">
        <v>54</v>
      </c>
      <c r="B64" s="83"/>
      <c r="C64" s="83"/>
      <c r="D64" s="83"/>
      <c r="E64" s="76"/>
      <c r="F64" s="8"/>
      <c r="G64" s="76"/>
      <c r="H64" s="78"/>
    </row>
    <row r="65" spans="1:8" ht="11.25" customHeight="1" x14ac:dyDescent="0.4">
      <c r="A65" s="9" t="s">
        <v>55</v>
      </c>
      <c r="B65" s="9"/>
      <c r="C65" s="9"/>
      <c r="D65" s="9"/>
      <c r="E65" s="76"/>
      <c r="F65" s="8"/>
      <c r="G65" s="76"/>
      <c r="H65" s="78"/>
    </row>
    <row r="66" spans="1:8" x14ac:dyDescent="0.4">
      <c r="A66" s="81"/>
      <c r="B66" s="81"/>
      <c r="C66" s="81"/>
      <c r="D66" s="81"/>
      <c r="E66" s="77"/>
      <c r="G66" s="77"/>
      <c r="H66" s="79"/>
    </row>
  </sheetData>
  <mergeCells count="36">
    <mergeCell ref="A12:A13"/>
    <mergeCell ref="A4:B5"/>
    <mergeCell ref="C4:H4"/>
    <mergeCell ref="A6:A7"/>
    <mergeCell ref="A8:A9"/>
    <mergeCell ref="A10:A11"/>
    <mergeCell ref="A64:D64"/>
    <mergeCell ref="A14:A15"/>
    <mergeCell ref="A18:A19"/>
    <mergeCell ref="A20:A21"/>
    <mergeCell ref="A22:A23"/>
    <mergeCell ref="A24:A25"/>
    <mergeCell ref="A26:A27"/>
    <mergeCell ref="A28:A29"/>
    <mergeCell ref="A30:A31"/>
    <mergeCell ref="A32:A33"/>
    <mergeCell ref="A16:A17"/>
    <mergeCell ref="A34:A35"/>
    <mergeCell ref="A36:A37"/>
    <mergeCell ref="A38:A39"/>
    <mergeCell ref="G64:G66"/>
    <mergeCell ref="H64:H66"/>
    <mergeCell ref="E64:E66"/>
    <mergeCell ref="A40:A41"/>
    <mergeCell ref="A42:A43"/>
    <mergeCell ref="A44:A45"/>
    <mergeCell ref="A46:A47"/>
    <mergeCell ref="A48:A49"/>
    <mergeCell ref="A50:A51"/>
    <mergeCell ref="A54:A55"/>
    <mergeCell ref="A52:A53"/>
    <mergeCell ref="A66:D66"/>
    <mergeCell ref="A56:A57"/>
    <mergeCell ref="A58:A59"/>
    <mergeCell ref="A60:A61"/>
    <mergeCell ref="A62:A6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pane xSplit="1" ySplit="5" topLeftCell="B51" activePane="bottomRight" state="frozen"/>
      <selection pane="topRight" activeCell="B1" sqref="B1"/>
      <selection pane="bottomLeft" activeCell="A6" sqref="A6"/>
      <selection pane="bottomRight" activeCell="C6" sqref="C6:H63"/>
    </sheetView>
  </sheetViews>
  <sheetFormatPr baseColWidth="10" defaultRowHeight="18" x14ac:dyDescent="0.4"/>
  <cols>
    <col min="1" max="1" width="49.28515625" style="1" customWidth="1"/>
    <col min="2" max="2" width="13" style="1" bestFit="1" customWidth="1"/>
    <col min="3" max="4" width="13.5703125" style="1" bestFit="1" customWidth="1"/>
    <col min="5" max="6" width="13.5703125" style="1" customWidth="1"/>
    <col min="7" max="8" width="13.5703125" style="1" bestFit="1" customWidth="1"/>
    <col min="9" max="16384" width="11.42578125" style="1"/>
  </cols>
  <sheetData>
    <row r="1" spans="1:8" x14ac:dyDescent="0.4">
      <c r="A1" s="74" t="s">
        <v>75</v>
      </c>
    </row>
    <row r="2" spans="1:8" ht="3" customHeight="1" x14ac:dyDescent="0.4"/>
    <row r="3" spans="1:8" ht="7.5" customHeight="1" thickBot="1" x14ac:dyDescent="0.45"/>
    <row r="4" spans="1:8" ht="18.75" customHeight="1" thickBot="1" x14ac:dyDescent="0.45">
      <c r="A4" s="2" t="s">
        <v>32</v>
      </c>
      <c r="B4" s="2"/>
      <c r="C4" s="86" t="s">
        <v>0</v>
      </c>
      <c r="D4" s="86"/>
      <c r="E4" s="86"/>
      <c r="F4" s="86"/>
      <c r="G4" s="86"/>
      <c r="H4" s="86"/>
    </row>
    <row r="5" spans="1:8" ht="16.5" customHeight="1" thickBot="1" x14ac:dyDescent="0.45">
      <c r="A5" s="2"/>
      <c r="B5" s="2"/>
      <c r="C5" s="3" t="s">
        <v>1</v>
      </c>
      <c r="D5" s="3" t="s">
        <v>2</v>
      </c>
      <c r="E5" s="3" t="s">
        <v>5</v>
      </c>
      <c r="F5" s="3" t="s">
        <v>6</v>
      </c>
      <c r="G5" s="3" t="s">
        <v>4</v>
      </c>
      <c r="H5" s="3" t="s">
        <v>3</v>
      </c>
    </row>
    <row r="6" spans="1:8" ht="18.75" thickBot="1" x14ac:dyDescent="0.45">
      <c r="A6" s="84" t="s">
        <v>58</v>
      </c>
      <c r="B6" s="4" t="s">
        <v>8</v>
      </c>
      <c r="C6" s="5">
        <f>'MARCHE DANTOKPA'!I3</f>
        <v>248.75621890547265</v>
      </c>
      <c r="D6" s="5">
        <f>'MARCHE OUANDO'!I3</f>
        <v>221.53171692910402</v>
      </c>
      <c r="E6" s="5">
        <f>'MARCHE ARZEKE'!I3</f>
        <v>246.65681434340365</v>
      </c>
      <c r="F6" s="5">
        <f>'MARCHE ST KOUAGOU'!I3</f>
        <v>194.47991819873334</v>
      </c>
      <c r="G6" s="5">
        <f>'MARCHE BOHICON'!I3</f>
        <v>197.10906701708279</v>
      </c>
      <c r="H6" s="5">
        <f>'MARCHE LOKOSSA'!I3</f>
        <v>225.17098163015228</v>
      </c>
    </row>
    <row r="7" spans="1:8" ht="18.75" thickBot="1" x14ac:dyDescent="0.45">
      <c r="A7" s="84"/>
      <c r="B7" s="6" t="s">
        <v>9</v>
      </c>
      <c r="C7" s="7">
        <f>((MROUND(C6,1)-MROUND('Semaine Précédente'!C6,1))/MROUND('Semaine Précédente'!C6,1)*100)</f>
        <v>1.6326530612244898</v>
      </c>
      <c r="D7" s="7">
        <f>((MROUND(D6,1)-MROUND('Semaine Précédente'!D6,1))/MROUND('Semaine Précédente'!D6,1)*100)</f>
        <v>-0.44843049327354262</v>
      </c>
      <c r="E7" s="7">
        <f>((MROUND(E6,1)-MROUND('Semaine Précédente'!E6,1))/MROUND('Semaine Précédente'!E6,1)*100)</f>
        <v>0.81632653061224492</v>
      </c>
      <c r="F7" s="7">
        <f>((MROUND(F6,1)-MROUND('Semaine Précédente'!F6,1))/MROUND('Semaine Précédente'!F6,1)*100)</f>
        <v>-8.4905660377358494</v>
      </c>
      <c r="G7" s="7">
        <f>((MROUND(G6,1)-MROUND('Semaine Précédente'!G6,1))/MROUND('Semaine Précédente'!G6,1)*100)</f>
        <v>-5.2884615384615383</v>
      </c>
      <c r="H7" s="7">
        <f>((MROUND(H6,1)-MROUND('Semaine Précédente'!H6,1))/MROUND('Semaine Précédente'!H6,1)*100)</f>
        <v>-3.0172413793103448</v>
      </c>
    </row>
    <row r="8" spans="1:8" ht="18.75" thickBot="1" x14ac:dyDescent="0.45">
      <c r="A8" s="84" t="s">
        <v>10</v>
      </c>
      <c r="B8" s="4" t="s">
        <v>8</v>
      </c>
      <c r="C8" s="5">
        <f>'MARCHE DANTOKPA'!I4</f>
        <v>494.07114624505925</v>
      </c>
      <c r="D8" s="5">
        <f>'MARCHE OUANDO'!I4</f>
        <v>497.53827915147457</v>
      </c>
      <c r="E8" s="5">
        <f>'MARCHE ARZEKE'!I4</f>
        <v>515.79204561762549</v>
      </c>
      <c r="F8" s="5">
        <f>'MARCHE ST KOUAGOU'!I4</f>
        <v>509.88037870836632</v>
      </c>
      <c r="G8" s="5">
        <f>'MARCHE BOHICON'!I4</f>
        <v>518.77089478405094</v>
      </c>
      <c r="H8" s="5">
        <f>'MARCHE LOKOSSA'!I4</f>
        <v>464.31463566663729</v>
      </c>
    </row>
    <row r="9" spans="1:8" ht="18.75" thickBot="1" x14ac:dyDescent="0.45">
      <c r="A9" s="84"/>
      <c r="B9" s="6" t="s">
        <v>9</v>
      </c>
      <c r="C9" s="7">
        <f>((MROUND(C8,1)-MROUND('Semaine Précédente'!C8,1))/MROUND('Semaine Précédente'!C8,1)*100)</f>
        <v>0.40650406504065045</v>
      </c>
      <c r="D9" s="7">
        <f>((MROUND(D8,1)-MROUND('Semaine Précédente'!D8,1))/MROUND('Semaine Précédente'!D8,1)*100)</f>
        <v>0.2012072434607646</v>
      </c>
      <c r="E9" s="7">
        <f>((MROUND(E8,1)-MROUND('Semaine Précédente'!E8,1))/MROUND('Semaine Précédente'!E8,1)*100)</f>
        <v>0.58479532163742687</v>
      </c>
      <c r="F9" s="7">
        <f>((MROUND(F8,1)-MROUND('Semaine Précédente'!F8,1))/MROUND('Semaine Précédente'!F8,1)*100)</f>
        <v>0.19646365422396855</v>
      </c>
      <c r="G9" s="7">
        <f>((MROUND(G8,1)-MROUND('Semaine Précédente'!G8,1))/MROUND('Semaine Précédente'!G8,1)*100)</f>
        <v>0.58139534883720934</v>
      </c>
      <c r="H9" s="7">
        <f>((MROUND(H8,1)-MROUND('Semaine Précédente'!H8,1))/MROUND('Semaine Précédente'!H8,1)*100)</f>
        <v>1.7543859649122806</v>
      </c>
    </row>
    <row r="10" spans="1:8" ht="18.75" thickBot="1" x14ac:dyDescent="0.45">
      <c r="A10" s="84" t="s">
        <v>11</v>
      </c>
      <c r="B10" s="4" t="s">
        <v>8</v>
      </c>
      <c r="C10" s="5">
        <f>'MARCHE DANTOKPA'!I5</f>
        <v>407.74719673802241</v>
      </c>
      <c r="D10" s="5">
        <f>'MARCHE OUANDO'!I5</f>
        <v>354.73394809872457</v>
      </c>
      <c r="E10" s="5">
        <f>'MARCHE ARZEKE'!I5</f>
        <v>363.33265236141705</v>
      </c>
      <c r="F10" s="5">
        <f>'MARCHE ST KOUAGOU'!I5</f>
        <v>244.79219389364061</v>
      </c>
      <c r="G10" s="5">
        <f>'MARCHE BOHICON'!I5</f>
        <v>382.20108860176794</v>
      </c>
      <c r="H10" s="5">
        <f>'MARCHE LOKOSSA'!I5</f>
        <v>513.47999704717006</v>
      </c>
    </row>
    <row r="11" spans="1:8" ht="18.75" thickBot="1" x14ac:dyDescent="0.45">
      <c r="A11" s="84"/>
      <c r="B11" s="6" t="s">
        <v>9</v>
      </c>
      <c r="C11" s="7">
        <f>((MROUND(C10,1)-MROUND('Semaine Précédente'!C10,1))/MROUND('Semaine Précédente'!C10,1)*100)</f>
        <v>4.3478260869565215</v>
      </c>
      <c r="D11" s="7">
        <f>((MROUND(D10,1)-MROUND('Semaine Précédente'!D10,1))/MROUND('Semaine Précédente'!D10,1)*100)</f>
        <v>2.3054755043227666</v>
      </c>
      <c r="E11" s="7">
        <f>((MROUND(E10,1)-MROUND('Semaine Précédente'!E10,1))/MROUND('Semaine Précédente'!E10,1)*100)</f>
        <v>1.3966480446927374</v>
      </c>
      <c r="F11" s="7">
        <f>((MROUND(F10,1)-MROUND('Semaine Précédente'!F10,1))/MROUND('Semaine Précédente'!F10,1)*100)</f>
        <v>6.5217391304347823</v>
      </c>
      <c r="G11" s="7">
        <f>((MROUND(G10,1)-MROUND('Semaine Précédente'!G10,1))/MROUND('Semaine Précédente'!G10,1)*100)</f>
        <v>0.52631578947368418</v>
      </c>
      <c r="H11" s="7">
        <f>((MROUND(H10,1)-MROUND('Semaine Précédente'!H10,1))/MROUND('Semaine Précédente'!H10,1)*100)</f>
        <v>4.2682926829268295</v>
      </c>
    </row>
    <row r="12" spans="1:8" ht="18.75" thickBot="1" x14ac:dyDescent="0.45">
      <c r="A12" s="84" t="s">
        <v>12</v>
      </c>
      <c r="B12" s="4" t="s">
        <v>8</v>
      </c>
      <c r="C12" s="5">
        <f>'MARCHE DANTOKPA'!I6</f>
        <v>442.47787610619474</v>
      </c>
      <c r="D12" s="5">
        <f>'MARCHE OUANDO'!I6</f>
        <v>374.76664532629684</v>
      </c>
      <c r="E12" s="5">
        <f>'MARCHE ARZEKE'!I6</f>
        <v>407.33983997049637</v>
      </c>
      <c r="F12" s="5">
        <f>'MARCHE ST KOUAGOU'!I6</f>
        <v>267.39330016627383</v>
      </c>
      <c r="G12" s="5">
        <f>'MARCHE BOHICON'!I6</f>
        <v>450.90238261369535</v>
      </c>
      <c r="H12" s="5">
        <f>'MARCHE LOKOSSA'!I6</f>
        <v>519.70246372258714</v>
      </c>
    </row>
    <row r="13" spans="1:8" ht="18.75" thickBot="1" x14ac:dyDescent="0.45">
      <c r="A13" s="84"/>
      <c r="B13" s="6" t="s">
        <v>9</v>
      </c>
      <c r="C13" s="7">
        <f>((MROUND(C12,1)-MROUND('Semaine Précédente'!C12,1))/MROUND('Semaine Précédente'!C12,1)*100)</f>
        <v>1.8433179723502304</v>
      </c>
      <c r="D13" s="7">
        <f>((MROUND(D12,1)-MROUND('Semaine Précédente'!D12,1))/MROUND('Semaine Précédente'!D12,1)*100)</f>
        <v>2.7397260273972601</v>
      </c>
      <c r="E13" s="7">
        <f>((MROUND(E12,1)-MROUND('Semaine Précédente'!E12,1))/MROUND('Semaine Précédente'!E12,1)*100)</f>
        <v>2.7777777777777777</v>
      </c>
      <c r="F13" s="7">
        <f>((MROUND(F12,1)-MROUND('Semaine Précédente'!F12,1))/MROUND('Semaine Précédente'!F12,1)*100)</f>
        <v>6.3745019920318722</v>
      </c>
      <c r="G13" s="7">
        <f>((MROUND(G12,1)-MROUND('Semaine Précédente'!G12,1))/MROUND('Semaine Précédente'!G12,1)*100)</f>
        <v>0.22222222222222221</v>
      </c>
      <c r="H13" s="7">
        <f>((MROUND(H12,1)-MROUND('Semaine Précédente'!H12,1))/MROUND('Semaine Précédente'!H12,1)*100)</f>
        <v>4.838709677419355</v>
      </c>
    </row>
    <row r="14" spans="1:8" ht="18.75" thickBot="1" x14ac:dyDescent="0.45">
      <c r="A14" s="84" t="s">
        <v>13</v>
      </c>
      <c r="B14" s="4" t="s">
        <v>8</v>
      </c>
      <c r="C14" s="5">
        <f>'MARCHE DANTOKPA'!I7</f>
        <v>452.78137128072444</v>
      </c>
      <c r="D14" s="5">
        <f>'MARCHE OUANDO'!I7</f>
        <v>374.24295364546941</v>
      </c>
      <c r="E14" s="5">
        <f>'MARCHE ARZEKE'!I7</f>
        <v>320.97446010372511</v>
      </c>
      <c r="F14" s="5">
        <f>'MARCHE ST KOUAGOU'!I7</f>
        <v>390.02766903539663</v>
      </c>
      <c r="G14" s="5">
        <f>'MARCHE BOHICON'!I7</f>
        <v>389.61038961038963</v>
      </c>
      <c r="H14" s="5">
        <f>'MARCHE LOKOSSA'!I7</f>
        <v>349.64880282019493</v>
      </c>
    </row>
    <row r="15" spans="1:8" ht="18.75" thickBot="1" x14ac:dyDescent="0.45">
      <c r="A15" s="84"/>
      <c r="B15" s="6" t="s">
        <v>9</v>
      </c>
      <c r="C15" s="7">
        <f>((MROUND(C14,1)-MROUND('Semaine Précédente'!C14,1))/MROUND('Semaine Précédente'!C14,1)*100)</f>
        <v>3.8990825688073398</v>
      </c>
      <c r="D15" s="7">
        <f>((MROUND(D14,1)-MROUND('Semaine Précédente'!D14,1))/MROUND('Semaine Précédente'!D14,1)*100)</f>
        <v>0.26809651474530832</v>
      </c>
      <c r="E15" s="7">
        <f>((MROUND(E14,1)-MROUND('Semaine Précédente'!E14,1))/MROUND('Semaine Précédente'!E14,1)*100)</f>
        <v>2.2292993630573248</v>
      </c>
      <c r="F15" s="7">
        <f>((MROUND(F14,1)-MROUND('Semaine Précédente'!F14,1))/MROUND('Semaine Précédente'!F14,1)*100)</f>
        <v>0.77519379844961245</v>
      </c>
      <c r="G15" s="7">
        <f>((MROUND(G14,1)-MROUND('Semaine Précédente'!G14,1))/MROUND('Semaine Précédente'!G14,1)*100)</f>
        <v>-3.7037037037037033</v>
      </c>
      <c r="H15" s="7">
        <f>((MROUND(H14,1)-MROUND('Semaine Précédente'!H14,1))/MROUND('Semaine Précédente'!H14,1)*100)</f>
        <v>-5.913978494623656</v>
      </c>
    </row>
    <row r="16" spans="1:8" s="33" customFormat="1" ht="18.75" thickBot="1" x14ac:dyDescent="0.45">
      <c r="A16" s="84" t="s">
        <v>64</v>
      </c>
      <c r="B16" s="32" t="s">
        <v>8</v>
      </c>
      <c r="C16" s="5">
        <f>'MARCHE DANTOKPA'!I8</f>
        <v>452.22410295667311</v>
      </c>
      <c r="D16" s="5">
        <f>'MARCHE OUANDO'!I8</f>
        <v>496.3810279902234</v>
      </c>
      <c r="E16" s="5">
        <f>'MARCHE ARZEKE'!I8</f>
        <v>500</v>
      </c>
      <c r="F16" s="5">
        <f>'MARCHE ST KOUAGOU'!I8</f>
        <v>489.59827201897627</v>
      </c>
      <c r="G16" s="5">
        <f>'MARCHE BOHICON'!I8</f>
        <v>493.7566203826907</v>
      </c>
      <c r="H16" s="5">
        <f>'MARCHE LOKOSSA'!I8</f>
        <v>503.44926117750737</v>
      </c>
    </row>
    <row r="17" spans="1:9" s="33" customFormat="1" ht="18.75" thickBot="1" x14ac:dyDescent="0.45">
      <c r="A17" s="84"/>
      <c r="B17" s="6" t="s">
        <v>9</v>
      </c>
      <c r="C17" s="7">
        <f>((MROUND(C16,1)-MROUND('Semaine Précédente'!C16,1))/MROUND('Semaine Précédente'!C16,1)*100)</f>
        <v>0</v>
      </c>
      <c r="D17" s="7">
        <f>((MROUND(D16,1)-MROUND('Semaine Précédente'!D16,1))/MROUND('Semaine Précédente'!D16,1)*100)</f>
        <v>-0.2012072434607646</v>
      </c>
      <c r="E17" s="7">
        <f>((MROUND(E16,1)-MROUND('Semaine Précédente'!E16,1))/MROUND('Semaine Précédente'!E16,1)*100)</f>
        <v>0</v>
      </c>
      <c r="F17" s="7">
        <f>((MROUND(F16,1)-MROUND('Semaine Précédente'!F16,1))/MROUND('Semaine Précédente'!F16,1)*100)</f>
        <v>-0.40650406504065045</v>
      </c>
      <c r="G17" s="7">
        <f>((MROUND(G16,1)-MROUND('Semaine Précédente'!G16,1))/MROUND('Semaine Précédente'!G16,1)*100)</f>
        <v>-0.60362173038229372</v>
      </c>
      <c r="H17" s="7">
        <f>((MROUND(H16,1)-MROUND('Semaine Précédente'!H16,1))/MROUND('Semaine Précédente'!H16,1)*100)</f>
        <v>0</v>
      </c>
    </row>
    <row r="18" spans="1:9" ht="18.75" thickBot="1" x14ac:dyDescent="0.45">
      <c r="A18" s="84" t="s">
        <v>43</v>
      </c>
      <c r="B18" s="4" t="s">
        <v>8</v>
      </c>
      <c r="C18" s="5">
        <f>'MARCHE DANTOKPA'!I9</f>
        <v>682.05396563139436</v>
      </c>
      <c r="D18" s="5">
        <f>'MARCHE OUANDO'!I9</f>
        <v>608.9415912655553</v>
      </c>
      <c r="E18" s="5">
        <f>'MARCHE ARZEKE'!I9</f>
        <v>597.26630992766661</v>
      </c>
      <c r="F18" s="5">
        <f>'MARCHE ST KOUAGOU'!I9</f>
        <v>535.15033849029658</v>
      </c>
      <c r="G18" s="5">
        <f>'MARCHE BOHICON'!I9</f>
        <v>459.24225028702648</v>
      </c>
      <c r="H18" s="5">
        <f>'MARCHE LOKOSSA'!I9</f>
        <v>576.26069570328002</v>
      </c>
    </row>
    <row r="19" spans="1:9" ht="18.75" thickBot="1" x14ac:dyDescent="0.45">
      <c r="A19" s="84"/>
      <c r="B19" s="6" t="s">
        <v>9</v>
      </c>
      <c r="C19" s="7">
        <f>((MROUND(C18,1)-MROUND('Semaine Précédente'!C18,1))/MROUND('Semaine Précédente'!C18,1)*100)</f>
        <v>-0.29239766081871343</v>
      </c>
      <c r="D19" s="7">
        <f>((MROUND(D18,1)-MROUND('Semaine Précédente'!D18,1))/MROUND('Semaine Précédente'!D18,1)*100)</f>
        <v>-0.16393442622950818</v>
      </c>
      <c r="E19" s="7">
        <f>((MROUND(E18,1)-MROUND('Semaine Précédente'!E18,1))/MROUND('Semaine Précédente'!E18,1)*100)</f>
        <v>-0.333889816360601</v>
      </c>
      <c r="F19" s="7">
        <f>((MROUND(F18,1)-MROUND('Semaine Précédente'!F18,1))/MROUND('Semaine Précédente'!F18,1)*100)</f>
        <v>-3.9497307001795332</v>
      </c>
      <c r="G19" s="7">
        <f>((MROUND(G18,1)-MROUND('Semaine Précédente'!G18,1))/MROUND('Semaine Précédente'!G18,1)*100)</f>
        <v>-0.86393088552915775</v>
      </c>
      <c r="H19" s="7">
        <f>((MROUND(H18,1)-MROUND('Semaine Précédente'!H18,1))/MROUND('Semaine Précédente'!H18,1)*100)</f>
        <v>-1.8739352640545146</v>
      </c>
    </row>
    <row r="20" spans="1:9" ht="18.75" thickBot="1" x14ac:dyDescent="0.45">
      <c r="A20" s="84" t="s">
        <v>15</v>
      </c>
      <c r="B20" s="4" t="s">
        <v>8</v>
      </c>
      <c r="C20" s="5">
        <f>'MARCHE DANTOKPA'!I10</f>
        <v>251.7215026504347</v>
      </c>
      <c r="D20" s="5">
        <f>'MARCHE OUANDO'!I10</f>
        <v>361.98308354305874</v>
      </c>
      <c r="E20" s="5">
        <f>'MARCHE ARZEKE'!I10</f>
        <v>308.93945173638633</v>
      </c>
      <c r="F20" s="5">
        <f>'MARCHE ST KOUAGOU'!I10</f>
        <v>159.17082029383423</v>
      </c>
      <c r="G20" s="5">
        <f>'MARCHE BOHICON'!I10</f>
        <v>404.76190476190482</v>
      </c>
      <c r="H20" s="5">
        <f>'MARCHE LOKOSSA'!I10</f>
        <v>318.28993965657764</v>
      </c>
      <c r="I20" s="40"/>
    </row>
    <row r="21" spans="1:9" ht="18.75" thickBot="1" x14ac:dyDescent="0.45">
      <c r="A21" s="84"/>
      <c r="B21" s="6" t="s">
        <v>9</v>
      </c>
      <c r="C21" s="7">
        <f>((MROUND(C20,1)-MROUND('Semaine Précédente'!C20,1))/MROUND('Semaine Précédente'!C20,1)*100)</f>
        <v>5</v>
      </c>
      <c r="D21" s="7">
        <f>((MROUND(D20,1)-MROUND('Semaine Précédente'!D20,1))/MROUND('Semaine Précédente'!D20,1)*100)</f>
        <v>1.971830985915493</v>
      </c>
      <c r="E21" s="7">
        <f>((MROUND(E20,1)-MROUND('Semaine Précédente'!E20,1))/MROUND('Semaine Précédente'!E20,1)*100)</f>
        <v>0.32467532467532467</v>
      </c>
      <c r="F21" s="7">
        <f>((MROUND(F20,1)-MROUND('Semaine Précédente'!F20,1))/MROUND('Semaine Précédente'!F20,1)*100)</f>
        <v>6.7114093959731544</v>
      </c>
      <c r="G21" s="7">
        <f>((MROUND(G20,1)-MROUND('Semaine Précédente'!G20,1))/MROUND('Semaine Précédente'!G20,1)*100)</f>
        <v>1.25</v>
      </c>
      <c r="H21" s="7">
        <f>((MROUND(H20,1)-MROUND('Semaine Précédente'!H20,1))/MROUND('Semaine Précédente'!H20,1)*100)</f>
        <v>0</v>
      </c>
    </row>
    <row r="22" spans="1:9" s="19" customFormat="1" ht="18.75" thickBot="1" x14ac:dyDescent="0.45">
      <c r="A22" s="84" t="s">
        <v>16</v>
      </c>
      <c r="B22" s="29" t="s">
        <v>8</v>
      </c>
      <c r="C22" s="30">
        <f>'MARCHE DANTOKPA'!I11</f>
        <v>255.21174784890479</v>
      </c>
      <c r="D22" s="30">
        <f>'MARCHE OUANDO'!I11</f>
        <v>217.95116719074849</v>
      </c>
      <c r="E22" s="30">
        <f>'MARCHE ARZEKE'!I11</f>
        <v>296.25473502937149</v>
      </c>
      <c r="F22" s="30">
        <f>'MARCHE ST KOUAGOU'!I11</f>
        <v>157.75825198922647</v>
      </c>
      <c r="G22" s="30">
        <f>'MARCHE BOHICON'!I11</f>
        <v>186.73178084466869</v>
      </c>
      <c r="H22" s="30">
        <f>'MARCHE LOKOSSA'!I11</f>
        <v>194.70720900647439</v>
      </c>
    </row>
    <row r="23" spans="1:9" ht="18.75" thickBot="1" x14ac:dyDescent="0.45">
      <c r="A23" s="84"/>
      <c r="B23" s="6" t="s">
        <v>9</v>
      </c>
      <c r="C23" s="7">
        <f>((MROUND(C22,1)-MROUND('Semaine Précédente'!C22,1))/MROUND('Semaine Précédente'!C22,1)*100)</f>
        <v>8.0508474576271176</v>
      </c>
      <c r="D23" s="7">
        <f>((MROUND(D22,1)-MROUND('Semaine Précédente'!D22,1))/MROUND('Semaine Précédente'!D22,1)*100)</f>
        <v>9</v>
      </c>
      <c r="E23" s="7">
        <f>((MROUND(E22,1)-MROUND('Semaine Précédente'!E22,1))/MROUND('Semaine Précédente'!E22,1)*100)</f>
        <v>0.33898305084745761</v>
      </c>
      <c r="F23" s="7">
        <f>((MROUND(F22,1)-MROUND('Semaine Précédente'!F22,1))/MROUND('Semaine Précédente'!F22,1)*100)</f>
        <v>1.2820512820512819</v>
      </c>
      <c r="G23" s="7">
        <f>((MROUND(G22,1)-MROUND('Semaine Précédente'!G22,1))/MROUND('Semaine Précédente'!G22,1)*100)</f>
        <v>5.6497175141242941</v>
      </c>
      <c r="H23" s="7">
        <f>((MROUND(H22,1)-MROUND('Semaine Précédente'!H22,1))/MROUND('Semaine Précédente'!H22,1)*100)</f>
        <v>5.9782608695652177</v>
      </c>
    </row>
    <row r="24" spans="1:9" s="19" customFormat="1" ht="18.75" thickBot="1" x14ac:dyDescent="0.45">
      <c r="A24" s="84" t="s">
        <v>17</v>
      </c>
      <c r="B24" s="29" t="s">
        <v>8</v>
      </c>
      <c r="C24" s="30">
        <f>'MARCHE DANTOKPA'!I12</f>
        <v>563.23158704410287</v>
      </c>
      <c r="D24" s="30">
        <f>'MARCHE OUANDO'!I12</f>
        <v>806.52627506252691</v>
      </c>
      <c r="E24" s="30">
        <f>'MARCHE ARZEKE'!I12</f>
        <v>304.8984971254294</v>
      </c>
      <c r="F24" s="30">
        <f>'MARCHE ST KOUAGOU'!I12</f>
        <v>368.9490181425665</v>
      </c>
      <c r="G24" s="30">
        <f>'MARCHE BOHICON'!I12</f>
        <v>525.69513034629313</v>
      </c>
      <c r="H24" s="30">
        <f>'MARCHE LOKOSSA'!I12</f>
        <v>772.30537971592139</v>
      </c>
    </row>
    <row r="25" spans="1:9" ht="18.75" thickBot="1" x14ac:dyDescent="0.45">
      <c r="A25" s="84"/>
      <c r="B25" s="6" t="s">
        <v>9</v>
      </c>
      <c r="C25" s="7">
        <f>((MROUND(C24,1)-MROUND('Semaine Précédente'!C24,1))/MROUND('Semaine Précédente'!C24,1)*100)</f>
        <v>-3.0981067125645438</v>
      </c>
      <c r="D25" s="7">
        <f>((MROUND(D24,1)-MROUND('Semaine Précédente'!D24,1))/MROUND('Semaine Précédente'!D24,1)*100)</f>
        <v>-6.7052023121387281</v>
      </c>
      <c r="E25" s="7">
        <f>((MROUND(E24,1)-MROUND('Semaine Précédente'!E24,1))/MROUND('Semaine Précédente'!E24,1)*100)</f>
        <v>-9.2261904761904763</v>
      </c>
      <c r="F25" s="7">
        <f>((MROUND(F24,1)-MROUND('Semaine Précédente'!F24,1))/MROUND('Semaine Précédente'!F24,1)*100)</f>
        <v>-5.8673469387755102</v>
      </c>
      <c r="G25" s="7">
        <f>((MROUND(G24,1)-MROUND('Semaine Précédente'!G24,1))/MROUND('Semaine Précédente'!G24,1)*100)</f>
        <v>-2.2304832713754648</v>
      </c>
      <c r="H25" s="7">
        <f>((MROUND(H24,1)-MROUND('Semaine Précédente'!H24,1))/MROUND('Semaine Précédente'!H24,1)*100)</f>
        <v>-5.5079559363525092</v>
      </c>
      <c r="I25" s="40"/>
    </row>
    <row r="26" spans="1:9" s="19" customFormat="1" ht="18.75" thickBot="1" x14ac:dyDescent="0.45">
      <c r="A26" s="84" t="s">
        <v>18</v>
      </c>
      <c r="B26" s="29" t="s">
        <v>8</v>
      </c>
      <c r="C26" s="30">
        <f>'MARCHE DANTOKPA'!I13</f>
        <v>1011.6068312021852</v>
      </c>
      <c r="D26" s="30">
        <f>'MARCHE OUANDO'!I13</f>
        <v>760.5222474143826</v>
      </c>
      <c r="E26" s="30">
        <f>'MARCHE ARZEKE'!I13</f>
        <v>660.57693525272509</v>
      </c>
      <c r="F26" s="30">
        <f>'MARCHE ST KOUAGOU'!I13</f>
        <v>932.51864195660585</v>
      </c>
      <c r="G26" s="30">
        <f>'MARCHE BOHICON'!I13</f>
        <v>826.47565524277854</v>
      </c>
      <c r="H26" s="30">
        <f>'MARCHE LOKOSSA'!I13</f>
        <v>487.03091463992217</v>
      </c>
    </row>
    <row r="27" spans="1:9" ht="18.75" thickBot="1" x14ac:dyDescent="0.45">
      <c r="A27" s="84"/>
      <c r="B27" s="6" t="s">
        <v>9</v>
      </c>
      <c r="C27" s="7">
        <f>((MROUND(C26,1)-MROUND('Semaine Précédente'!C26,1))/MROUND('Semaine Précédente'!C26,1)*100)</f>
        <v>8.8172043010752681</v>
      </c>
      <c r="D27" s="7">
        <f>((MROUND(D26,1)-MROUND('Semaine Précédente'!D26,1))/MROUND('Semaine Précédente'!D26,1)*100)</f>
        <v>0.79470198675496684</v>
      </c>
      <c r="E27" s="7">
        <f>((MROUND(E26,1)-MROUND('Semaine Précédente'!E26,1))/MROUND('Semaine Précédente'!E26,1)*100)</f>
        <v>6.270096463022508</v>
      </c>
      <c r="F27" s="7">
        <f>((MROUND(F26,1)-MROUND('Semaine Précédente'!F26,1))/MROUND('Semaine Précédente'!F26,1)*100)</f>
        <v>3.8975501113585747</v>
      </c>
      <c r="G27" s="7">
        <f>((MROUND(G26,1)-MROUND('Semaine Précédente'!G26,1))/MROUND('Semaine Précédente'!G26,1)*100)</f>
        <v>3.6386449184441658</v>
      </c>
      <c r="H27" s="7">
        <f>((MROUND(H26,1)-MROUND('Semaine Précédente'!H26,1))/MROUND('Semaine Précédente'!H26,1)*100)</f>
        <v>5.4112554112554108</v>
      </c>
    </row>
    <row r="28" spans="1:9" ht="18.75" thickBot="1" x14ac:dyDescent="0.45">
      <c r="A28" s="84" t="s">
        <v>19</v>
      </c>
      <c r="B28" s="4" t="s">
        <v>8</v>
      </c>
      <c r="C28" s="5">
        <f>'MARCHE DANTOKPA'!I14</f>
        <v>1000</v>
      </c>
      <c r="D28" s="5">
        <f>'MARCHE OUANDO'!I14</f>
        <v>1200</v>
      </c>
      <c r="E28" s="5">
        <f>'MARCHE ARZEKE'!I14</f>
        <v>1000</v>
      </c>
      <c r="F28" s="5">
        <f>'MARCHE ST KOUAGOU'!I14</f>
        <v>1000</v>
      </c>
      <c r="G28" s="5">
        <f>'MARCHE BOHICON'!I14</f>
        <v>800</v>
      </c>
      <c r="H28" s="5">
        <f>'MARCHE LOKOSSA'!I14</f>
        <v>850</v>
      </c>
    </row>
    <row r="29" spans="1:9" ht="18.75" thickBot="1" x14ac:dyDescent="0.45">
      <c r="A29" s="84"/>
      <c r="B29" s="6" t="s">
        <v>9</v>
      </c>
      <c r="C29" s="7">
        <f>((MROUND(C28,1)-MROUND('Semaine Précédente'!C28,1))/MROUND('Semaine Précédente'!C28,1)*100)</f>
        <v>-9.0909090909090917</v>
      </c>
      <c r="D29" s="7">
        <f>((MROUND(D28,1)-MROUND('Semaine Précédente'!D28,1))/MROUND('Semaine Précédente'!D28,1)*100)</f>
        <v>0</v>
      </c>
      <c r="E29" s="7">
        <f>((MROUND(E28,1)-MROUND('Semaine Précédente'!E28,1))/MROUND('Semaine Précédente'!E28,1)*100)</f>
        <v>0</v>
      </c>
      <c r="F29" s="7">
        <f>((MROUND(F28,1)-MROUND('Semaine Précédente'!F28,1))/MROUND('Semaine Précédente'!F28,1)*100)</f>
        <v>0</v>
      </c>
      <c r="G29" s="7">
        <f>((MROUND(G28,1)-MROUND('Semaine Précédente'!G28,1))/MROUND('Semaine Précédente'!G28,1)*100)</f>
        <v>0</v>
      </c>
      <c r="H29" s="7">
        <f>((MROUND(H28,1)-MROUND('Semaine Précédente'!H28,1))/MROUND('Semaine Précédente'!H28,1)*100)</f>
        <v>0</v>
      </c>
    </row>
    <row r="30" spans="1:9" ht="18.75" thickBot="1" x14ac:dyDescent="0.45">
      <c r="A30" s="84" t="s">
        <v>59</v>
      </c>
      <c r="B30" s="4" t="s">
        <v>8</v>
      </c>
      <c r="C30" s="5">
        <f>'MARCHE DANTOKPA'!I15</f>
        <v>700</v>
      </c>
      <c r="D30" s="5">
        <f>'MARCHE OUANDO'!I15</f>
        <v>550</v>
      </c>
      <c r="E30" s="5">
        <f>'MARCHE ARZEKE'!I15</f>
        <v>900</v>
      </c>
      <c r="F30" s="5">
        <f>'MARCHE ST KOUAGOU'!I15</f>
        <v>800</v>
      </c>
      <c r="G30" s="5">
        <f>'MARCHE BOHICON'!I15</f>
        <v>600</v>
      </c>
      <c r="H30" s="5">
        <f>'MARCHE LOKOSSA'!I15</f>
        <v>600</v>
      </c>
    </row>
    <row r="31" spans="1:9" ht="18.75" thickBot="1" x14ac:dyDescent="0.45">
      <c r="A31" s="84"/>
      <c r="B31" s="6" t="s">
        <v>9</v>
      </c>
      <c r="C31" s="7">
        <f>((MROUND(C30,1)-MROUND('Semaine Précédente'!C30,1))/MROUND('Semaine Précédente'!C30,1)*100)</f>
        <v>7.6923076923076925</v>
      </c>
      <c r="D31" s="7">
        <f>((MROUND(D30,1)-MROUND('Semaine Précédente'!D30,1))/MROUND('Semaine Précédente'!D30,1)*100)</f>
        <v>0</v>
      </c>
      <c r="E31" s="7">
        <f>((MROUND(E30,1)-MROUND('Semaine Précédente'!E30,1))/MROUND('Semaine Précédente'!E30,1)*100)</f>
        <v>0</v>
      </c>
      <c r="F31" s="7">
        <f>((MROUND(F30,1)-MROUND('Semaine Précédente'!F30,1))/MROUND('Semaine Précédente'!F30,1)*100)</f>
        <v>0</v>
      </c>
      <c r="G31" s="7">
        <f>((MROUND(G30,1)-MROUND('Semaine Précédente'!G30,1))/MROUND('Semaine Précédente'!G30,1)*100)</f>
        <v>0</v>
      </c>
      <c r="H31" s="7">
        <f>((MROUND(H30,1)-MROUND('Semaine Précédente'!H30,1))/MROUND('Semaine Précédente'!H30,1)*100)</f>
        <v>0</v>
      </c>
    </row>
    <row r="32" spans="1:9" ht="18.75" thickBot="1" x14ac:dyDescent="0.45">
      <c r="A32" s="84" t="s">
        <v>21</v>
      </c>
      <c r="B32" s="4" t="s">
        <v>8</v>
      </c>
      <c r="C32" s="5">
        <f>'MARCHE DANTOKPA'!I16</f>
        <v>600</v>
      </c>
      <c r="D32" s="5">
        <f>'MARCHE OUANDO'!I16</f>
        <v>600</v>
      </c>
      <c r="E32" s="5">
        <f>'MARCHE ARZEKE'!I16</f>
        <v>600</v>
      </c>
      <c r="F32" s="5">
        <f>'MARCHE ST KOUAGOU'!I16</f>
        <v>700</v>
      </c>
      <c r="G32" s="5">
        <f>'MARCHE BOHICON'!I16</f>
        <v>600</v>
      </c>
      <c r="H32" s="5">
        <f>'MARCHE LOKOSSA'!I16</f>
        <v>600</v>
      </c>
    </row>
    <row r="33" spans="1:8" ht="18.75" thickBot="1" x14ac:dyDescent="0.45">
      <c r="A33" s="84"/>
      <c r="B33" s="6" t="s">
        <v>9</v>
      </c>
      <c r="C33" s="7">
        <f>((MROUND(C32,1)-MROUND('Semaine Précédente'!C32,1))/MROUND('Semaine Précédente'!C32,1)*100)</f>
        <v>-7.6923076923076925</v>
      </c>
      <c r="D33" s="7">
        <f>((MROUND(D32,1)-MROUND('Semaine Précédente'!D32,1))/MROUND('Semaine Précédente'!D32,1)*100)</f>
        <v>0</v>
      </c>
      <c r="E33" s="7">
        <f>((MROUND(E32,1)-MROUND('Semaine Précédente'!E32,1))/MROUND('Semaine Précédente'!E32,1)*100)</f>
        <v>0</v>
      </c>
      <c r="F33" s="7">
        <f>((MROUND(F32,1)-MROUND('Semaine Précédente'!F32,1))/MROUND('Semaine Précédente'!F32,1)*100)</f>
        <v>0</v>
      </c>
      <c r="G33" s="7">
        <f>((MROUND(G32,1)-MROUND('Semaine Précédente'!G32,1))/MROUND('Semaine Précédente'!G32,1)*100)</f>
        <v>0</v>
      </c>
      <c r="H33" s="7">
        <f>((MROUND(H32,1)-MROUND('Semaine Précédente'!H32,1))/MROUND('Semaine Précédente'!H32,1)*100)</f>
        <v>0</v>
      </c>
    </row>
    <row r="34" spans="1:8" ht="18.75" thickBot="1" x14ac:dyDescent="0.45">
      <c r="A34" s="84" t="s">
        <v>22</v>
      </c>
      <c r="B34" s="4" t="s">
        <v>8</v>
      </c>
      <c r="C34" s="5">
        <f>'MARCHE DANTOKPA'!I17</f>
        <v>450</v>
      </c>
      <c r="D34" s="5">
        <f>'MARCHE OUANDO'!I17</f>
        <v>375</v>
      </c>
      <c r="E34" s="5">
        <f>'MARCHE ARZEKE'!I17</f>
        <v>400</v>
      </c>
      <c r="F34" s="5">
        <f>'MARCHE ST KOUAGOU'!I17</f>
        <v>400</v>
      </c>
      <c r="G34" s="5">
        <f>'MARCHE BOHICON'!I17</f>
        <v>400</v>
      </c>
      <c r="H34" s="5">
        <f>'MARCHE LOKOSSA'!I17</f>
        <v>416.66666666666669</v>
      </c>
    </row>
    <row r="35" spans="1:8" ht="18.75" thickBot="1" x14ac:dyDescent="0.45">
      <c r="A35" s="84"/>
      <c r="B35" s="6" t="s">
        <v>9</v>
      </c>
      <c r="C35" s="7">
        <f>((MROUND(C34,1)-MROUND('Semaine Précédente'!C34,1))/MROUND('Semaine Précédente'!C34,1)*100)</f>
        <v>0</v>
      </c>
      <c r="D35" s="7">
        <f>((MROUND(D34,1)-MROUND('Semaine Précédente'!D34,1))/MROUND('Semaine Précédente'!D34,1)*100)</f>
        <v>0</v>
      </c>
      <c r="E35" s="7">
        <f>((MROUND(E34,1)-MROUND('Semaine Précédente'!E34,1))/MROUND('Semaine Précédente'!E34,1)*100)</f>
        <v>0</v>
      </c>
      <c r="F35" s="7">
        <f>((MROUND(F34,1)-MROUND('Semaine Précédente'!F34,1))/MROUND('Semaine Précédente'!F34,1)*100)</f>
        <v>-11.111111111111111</v>
      </c>
      <c r="G35" s="7">
        <f>((MROUND(G34,1)-MROUND('Semaine Précédente'!G34,1))/MROUND('Semaine Précédente'!G34,1)*100)</f>
        <v>-5.8823529411764701</v>
      </c>
      <c r="H35" s="7">
        <f>((MROUND(H34,1)-MROUND('Semaine Précédente'!H34,1))/MROUND('Semaine Précédente'!H34,1)*100)</f>
        <v>-1.8823529411764703</v>
      </c>
    </row>
    <row r="36" spans="1:8" ht="18.75" thickBot="1" x14ac:dyDescent="0.45">
      <c r="A36" s="84" t="s">
        <v>23</v>
      </c>
      <c r="B36" s="4" t="s">
        <v>8</v>
      </c>
      <c r="C36" s="5">
        <f>'MARCHE DANTOKPA'!I18</f>
        <v>3500</v>
      </c>
      <c r="D36" s="5">
        <f>'MARCHE OUANDO'!I18</f>
        <v>3300</v>
      </c>
      <c r="E36" s="5">
        <f>'MARCHE ARZEKE'!I18</f>
        <v>3500</v>
      </c>
      <c r="F36" s="5">
        <f>'MARCHE ST KOUAGOU'!I18</f>
        <v>3270</v>
      </c>
      <c r="G36" s="5">
        <f>'MARCHE BOHICON'!I18</f>
        <v>3270</v>
      </c>
      <c r="H36" s="5">
        <f>'MARCHE LOKOSSA'!I18</f>
        <v>3300</v>
      </c>
    </row>
    <row r="37" spans="1:8" ht="18.75" thickBot="1" x14ac:dyDescent="0.45">
      <c r="A37" s="84"/>
      <c r="B37" s="6" t="s">
        <v>9</v>
      </c>
      <c r="C37" s="7">
        <f>((MROUND(C36,1)-MROUND('Semaine Précédente'!C36,1))/MROUND('Semaine Précédente'!C36,1)*100)</f>
        <v>0</v>
      </c>
      <c r="D37" s="7">
        <f>((MROUND(D36,1)-MROUND('Semaine Précédente'!D36,1))/MROUND('Semaine Précédente'!D36,1)*100)</f>
        <v>0</v>
      </c>
      <c r="E37" s="7">
        <f>((MROUND(E36,1)-MROUND('Semaine Précédente'!E36,1))/MROUND('Semaine Précédente'!E36,1)*100)</f>
        <v>0</v>
      </c>
      <c r="F37" s="7">
        <f>((MROUND(F36,1)-MROUND('Semaine Précédente'!F36,1))/MROUND('Semaine Précédente'!F36,1)*100)</f>
        <v>0</v>
      </c>
      <c r="G37" s="7">
        <f>((MROUND(G36,1)-MROUND('Semaine Précédente'!G36,1))/MROUND('Semaine Précédente'!G36,1)*100)</f>
        <v>0</v>
      </c>
      <c r="H37" s="7">
        <f>((MROUND(H36,1)-MROUND('Semaine Précédente'!H36,1))/MROUND('Semaine Précédente'!H36,1)*100)</f>
        <v>0</v>
      </c>
    </row>
    <row r="38" spans="1:8" ht="18.75" thickBot="1" x14ac:dyDescent="0.45">
      <c r="A38" s="84" t="s">
        <v>60</v>
      </c>
      <c r="B38" s="4" t="s">
        <v>8</v>
      </c>
      <c r="C38" s="5">
        <f>'MARCHE DANTOKPA'!I19</f>
        <v>6850</v>
      </c>
      <c r="D38" s="5">
        <f>'MARCHE OUANDO'!I19</f>
        <v>6850</v>
      </c>
      <c r="E38" s="5">
        <f>'MARCHE ARZEKE'!I19</f>
        <v>6900</v>
      </c>
      <c r="F38" s="5">
        <f>'MARCHE ST KOUAGOU'!I19</f>
        <v>6815</v>
      </c>
      <c r="G38" s="5">
        <f>'MARCHE BOHICON'!I19</f>
        <v>6815</v>
      </c>
      <c r="H38" s="5">
        <f>'MARCHE LOKOSSA'!I19</f>
        <v>6850</v>
      </c>
    </row>
    <row r="39" spans="1:8" ht="18.75" thickBot="1" x14ac:dyDescent="0.45">
      <c r="A39" s="84"/>
      <c r="B39" s="6" t="s">
        <v>9</v>
      </c>
      <c r="C39" s="7">
        <f>((MROUND(C38,1)-MROUND('Semaine Précédente'!C38,1))/MROUND('Semaine Précédente'!C38,1)*100)</f>
        <v>0</v>
      </c>
      <c r="D39" s="7">
        <f>((MROUND(D38,1)-MROUND('Semaine Précédente'!D38,1))/MROUND('Semaine Précédente'!D38,1)*100)</f>
        <v>0</v>
      </c>
      <c r="E39" s="7">
        <f>((MROUND(E38,1)-MROUND('Semaine Précédente'!E38,1))/MROUND('Semaine Précédente'!E38,1)*100)</f>
        <v>0.48055919615552639</v>
      </c>
      <c r="F39" s="7">
        <f>((MROUND(F38,1)-MROUND('Semaine Précédente'!F38,1))/MROUND('Semaine Précédente'!F38,1)*100)</f>
        <v>0</v>
      </c>
      <c r="G39" s="7">
        <f>((MROUND(G38,1)-MROUND('Semaine Précédente'!G38,1))/MROUND('Semaine Précédente'!G38,1)*100)</f>
        <v>0</v>
      </c>
      <c r="H39" s="7">
        <f>((MROUND(H38,1)-MROUND('Semaine Précédente'!H38,1))/MROUND('Semaine Précédente'!H38,1)*100)</f>
        <v>0</v>
      </c>
    </row>
    <row r="40" spans="1:8" ht="18.75" thickBot="1" x14ac:dyDescent="0.45">
      <c r="A40" s="84" t="s">
        <v>53</v>
      </c>
      <c r="B40" s="4" t="s">
        <v>8</v>
      </c>
      <c r="C40" s="5">
        <f>'MARCHE DANTOKPA'!I20</f>
        <v>1300</v>
      </c>
      <c r="D40" s="5">
        <f>'MARCHE OUANDO'!I20</f>
        <v>1233.3333333333333</v>
      </c>
      <c r="E40" s="5">
        <f>'MARCHE ARZEKE'!I20</f>
        <v>1200</v>
      </c>
      <c r="F40" s="5">
        <f>'MARCHE ST KOUAGOU'!I20</f>
        <v>1200</v>
      </c>
      <c r="G40" s="5">
        <f>'MARCHE BOHICON'!I20</f>
        <v>1200</v>
      </c>
      <c r="H40" s="5">
        <f>'MARCHE LOKOSSA'!I20</f>
        <v>1266.6666666666667</v>
      </c>
    </row>
    <row r="41" spans="1:8" ht="18.75" thickBot="1" x14ac:dyDescent="0.45">
      <c r="A41" s="84"/>
      <c r="B41" s="6" t="s">
        <v>9</v>
      </c>
      <c r="C41" s="7">
        <f>((MROUND(C40,1)-MROUND('Semaine Précédente'!C40,1))/MROUND('Semaine Précédente'!C40,1)*100)</f>
        <v>0</v>
      </c>
      <c r="D41" s="7">
        <f>((MROUND(D40,1)-MROUND('Semaine Précédente'!D40,1))/MROUND('Semaine Précédente'!D40,1)*100)</f>
        <v>0</v>
      </c>
      <c r="E41" s="7">
        <f>((MROUND(E40,1)-MROUND('Semaine Précédente'!E40,1))/MROUND('Semaine Précédente'!E40,1)*100)</f>
        <v>0</v>
      </c>
      <c r="F41" s="7">
        <f>((MROUND(F40,1)-MROUND('Semaine Précédente'!F40,1))/MROUND('Semaine Précédente'!F40,1)*100)</f>
        <v>0</v>
      </c>
      <c r="G41" s="7">
        <f>((MROUND(G40,1)-MROUND('Semaine Précédente'!G40,1))/MROUND('Semaine Précédente'!G40,1)*100)</f>
        <v>0</v>
      </c>
      <c r="H41" s="7">
        <f>((MROUND(H40,1)-MROUND('Semaine Précédente'!H40,1))/MROUND('Semaine Précédente'!H40,1)*100)</f>
        <v>2.7575020275750202</v>
      </c>
    </row>
    <row r="42" spans="1:8" ht="18.75" thickBot="1" x14ac:dyDescent="0.45">
      <c r="A42" s="84" t="s">
        <v>25</v>
      </c>
      <c r="B42" s="4" t="s">
        <v>8</v>
      </c>
      <c r="C42" s="5">
        <f>'MARCHE DANTOKPA'!I21</f>
        <v>3000</v>
      </c>
      <c r="D42" s="5">
        <f>'MARCHE OUANDO'!I21</f>
        <v>2800</v>
      </c>
      <c r="E42" s="5">
        <f>'MARCHE ARZEKE'!I21</f>
        <v>2000</v>
      </c>
      <c r="F42" s="5">
        <f>'MARCHE ST KOUAGOU'!I21</f>
        <v>1800</v>
      </c>
      <c r="G42" s="5">
        <f>'MARCHE BOHICON'!I21</f>
        <v>2400</v>
      </c>
      <c r="H42" s="5">
        <f>'MARCHE LOKOSSA'!I21</f>
        <v>2500</v>
      </c>
    </row>
    <row r="43" spans="1:8" ht="18.75" thickBot="1" x14ac:dyDescent="0.45">
      <c r="A43" s="84"/>
      <c r="B43" s="6" t="s">
        <v>9</v>
      </c>
      <c r="C43" s="7">
        <f>((MROUND(C42,1)-MROUND('Semaine Précédente'!C42,1))/MROUND('Semaine Précédente'!C42,1)*100)</f>
        <v>0</v>
      </c>
      <c r="D43" s="7">
        <f>((MROUND(D42,1)-MROUND('Semaine Précédente'!D42,1))/MROUND('Semaine Précédente'!D42,1)*100)</f>
        <v>0</v>
      </c>
      <c r="E43" s="7">
        <f>((MROUND(E42,1)-MROUND('Semaine Précédente'!E42,1))/MROUND('Semaine Précédente'!E42,1)*100)</f>
        <v>0</v>
      </c>
      <c r="F43" s="7">
        <f>((MROUND(F42,1)-MROUND('Semaine Précédente'!F42,1))/MROUND('Semaine Précédente'!F42,1)*100)</f>
        <v>0</v>
      </c>
      <c r="G43" s="7">
        <f>((MROUND(G42,1)-MROUND('Semaine Précédente'!G42,1))/MROUND('Semaine Précédente'!G42,1)*100)</f>
        <v>0</v>
      </c>
      <c r="H43" s="7">
        <f>((MROUND(H42,1)-MROUND('Semaine Précédente'!H42,1))/MROUND('Semaine Précédente'!H42,1)*100)</f>
        <v>0</v>
      </c>
    </row>
    <row r="44" spans="1:8" ht="18.75" thickBot="1" x14ac:dyDescent="0.45">
      <c r="A44" s="84" t="s">
        <v>26</v>
      </c>
      <c r="B44" s="4" t="s">
        <v>8</v>
      </c>
      <c r="C44" s="5">
        <f>'MARCHE DANTOKPA'!I22</f>
        <v>3000</v>
      </c>
      <c r="D44" s="5">
        <f>'MARCHE OUANDO'!I22</f>
        <v>2800</v>
      </c>
      <c r="E44" s="5">
        <f>'MARCHE ARZEKE'!I22</f>
        <v>2500</v>
      </c>
      <c r="F44" s="5">
        <f>'MARCHE ST KOUAGOU'!I22</f>
        <v>2000</v>
      </c>
      <c r="G44" s="5">
        <f>'MARCHE BOHICON'!I22</f>
        <v>3000</v>
      </c>
      <c r="H44" s="5">
        <f>'MARCHE LOKOSSA'!I22</f>
        <v>2500</v>
      </c>
    </row>
    <row r="45" spans="1:8" ht="18.75" thickBot="1" x14ac:dyDescent="0.45">
      <c r="A45" s="84"/>
      <c r="B45" s="6" t="s">
        <v>9</v>
      </c>
      <c r="C45" s="7">
        <f>((MROUND(C44,1)-MROUND('Semaine Précédente'!C44,1))/MROUND('Semaine Précédente'!C44,1)*100)</f>
        <v>0</v>
      </c>
      <c r="D45" s="7">
        <f>((MROUND(D44,1)-MROUND('Semaine Précédente'!D44,1))/MROUND('Semaine Précédente'!D44,1)*100)</f>
        <v>0</v>
      </c>
      <c r="E45" s="7">
        <f>((MROUND(E44,1)-MROUND('Semaine Précédente'!E44,1))/MROUND('Semaine Précédente'!E44,1)*100)</f>
        <v>0</v>
      </c>
      <c r="F45" s="7">
        <f>((MROUND(F44,1)-MROUND('Semaine Précédente'!F44,1))/MROUND('Semaine Précédente'!F44,1)*100)</f>
        <v>0</v>
      </c>
      <c r="G45" s="7">
        <f>((MROUND(G44,1)-MROUND('Semaine Précédente'!G44,1))/MROUND('Semaine Précédente'!G44,1)*100)</f>
        <v>0</v>
      </c>
      <c r="H45" s="7">
        <f>((MROUND(H44,1)-MROUND('Semaine Précédente'!H44,1))/MROUND('Semaine Précédente'!H44,1)*100)</f>
        <v>0</v>
      </c>
    </row>
    <row r="46" spans="1:8" ht="18.75" thickBot="1" x14ac:dyDescent="0.45">
      <c r="A46" s="84" t="s">
        <v>65</v>
      </c>
      <c r="B46" s="4" t="s">
        <v>8</v>
      </c>
      <c r="C46" s="5">
        <f>'MARCHE DANTOKPA'!I23</f>
        <v>5200</v>
      </c>
      <c r="D46" s="5">
        <f>'MARCHE OUANDO'!I23</f>
        <v>5433.333333333333</v>
      </c>
      <c r="E46" s="5">
        <f>'MARCHE ARZEKE'!I23</f>
        <v>5500</v>
      </c>
      <c r="F46" s="5">
        <f>'MARCHE ST KOUAGOU'!I23</f>
        <v>6000</v>
      </c>
      <c r="G46" s="5">
        <f>'MARCHE BOHICON'!I23</f>
        <v>5500</v>
      </c>
      <c r="H46" s="5">
        <f>'MARCHE LOKOSSA'!I23</f>
        <v>5133.333333333333</v>
      </c>
    </row>
    <row r="47" spans="1:8" ht="18.75" thickBot="1" x14ac:dyDescent="0.45">
      <c r="A47" s="84"/>
      <c r="B47" s="6" t="s">
        <v>9</v>
      </c>
      <c r="C47" s="7">
        <f>((MROUND(C46,1)-MROUND('Semaine Précédente'!C46,1))/MROUND('Semaine Précédente'!C46,1)*100)</f>
        <v>0</v>
      </c>
      <c r="D47" s="7">
        <f>((MROUND(D46,1)-MROUND('Semaine Précédente'!D46,1))/MROUND('Semaine Précédente'!D46,1)*100)</f>
        <v>0</v>
      </c>
      <c r="E47" s="7">
        <f>((MROUND(E46,1)-MROUND('Semaine Précédente'!E46,1))/MROUND('Semaine Précédente'!E46,1)*100)</f>
        <v>0</v>
      </c>
      <c r="F47" s="7">
        <f>((MROUND(F46,1)-MROUND('Semaine Précédente'!F46,1))/MROUND('Semaine Précédente'!F46,1)*100)</f>
        <v>0</v>
      </c>
      <c r="G47" s="7">
        <f>((MROUND(G46,1)-MROUND('Semaine Précédente'!G46,1))/MROUND('Semaine Précédente'!G46,1)*100)</f>
        <v>0</v>
      </c>
      <c r="H47" s="7">
        <f>((MROUND(H46,1)-MROUND('Semaine Précédente'!H46,1))/MROUND('Semaine Précédente'!H46,1)*100)</f>
        <v>-1.2884615384615385</v>
      </c>
    </row>
    <row r="48" spans="1:8" ht="18.75" thickBot="1" x14ac:dyDescent="0.45">
      <c r="A48" s="84" t="s">
        <v>69</v>
      </c>
      <c r="B48" s="4" t="s">
        <v>8</v>
      </c>
      <c r="C48" s="5">
        <f>'MARCHE DANTOKPA'!I24</f>
        <v>1000</v>
      </c>
      <c r="D48" s="5">
        <f>'MARCHE OUANDO'!I24</f>
        <v>1000</v>
      </c>
      <c r="E48" s="5">
        <f>'MARCHE ARZEKE'!I24</f>
        <v>1000</v>
      </c>
      <c r="F48" s="5">
        <f>'MARCHE ST KOUAGOU'!I24</f>
        <v>1000</v>
      </c>
      <c r="G48" s="5">
        <f>'MARCHE BOHICON'!I24</f>
        <v>1000</v>
      </c>
      <c r="H48" s="5">
        <f>'MARCHE LOKOSSA'!I24</f>
        <v>983.33333333333337</v>
      </c>
    </row>
    <row r="49" spans="1:8" ht="18.75" thickBot="1" x14ac:dyDescent="0.45">
      <c r="A49" s="84"/>
      <c r="B49" s="6" t="s">
        <v>9</v>
      </c>
      <c r="C49" s="7">
        <f>((MROUND(C48,1)-MROUND('Semaine Précédente'!C48,1))/MROUND('Semaine Précédente'!C48,1)*100)</f>
        <v>0</v>
      </c>
      <c r="D49" s="7">
        <f>((MROUND(D48,1)-MROUND('Semaine Précédente'!D48,1))/MROUND('Semaine Précédente'!D48,1)*100)</f>
        <v>0</v>
      </c>
      <c r="E49" s="7">
        <f>((MROUND(E48,1)-MROUND('Semaine Précédente'!E48,1))/MROUND('Semaine Précédente'!E48,1)*100)</f>
        <v>0</v>
      </c>
      <c r="F49" s="7">
        <f>((MROUND(F48,1)-MROUND('Semaine Précédente'!F48,1))/MROUND('Semaine Précédente'!F48,1)*100)</f>
        <v>0</v>
      </c>
      <c r="G49" s="7">
        <f>((MROUND(G48,1)-MROUND('Semaine Précédente'!G48,1))/MROUND('Semaine Précédente'!G48,1)*100)</f>
        <v>0</v>
      </c>
      <c r="H49" s="7">
        <f>((MROUND(H48,1)-MROUND('Semaine Précédente'!H48,1))/MROUND('Semaine Précédente'!H48,1)*100)</f>
        <v>0.82051282051282048</v>
      </c>
    </row>
    <row r="50" spans="1:8" s="35" customFormat="1" ht="18.75" thickBot="1" x14ac:dyDescent="0.45">
      <c r="A50" s="84" t="s">
        <v>67</v>
      </c>
      <c r="B50" s="34" t="s">
        <v>8</v>
      </c>
      <c r="C50" s="5">
        <f>'MARCHE DANTOKPA'!I25</f>
        <v>950</v>
      </c>
      <c r="D50" s="5">
        <f>'MARCHE OUANDO'!I25</f>
        <v>1000</v>
      </c>
      <c r="E50" s="5">
        <f>'MARCHE ARZEKE'!I25</f>
        <v>1000</v>
      </c>
      <c r="F50" s="5">
        <f>'MARCHE ST KOUAGOU'!I25</f>
        <v>900</v>
      </c>
      <c r="G50" s="5">
        <f>'MARCHE BOHICON'!I25</f>
        <v>1000</v>
      </c>
      <c r="H50" s="5">
        <f>'MARCHE LOKOSSA'!I25</f>
        <v>950</v>
      </c>
    </row>
    <row r="51" spans="1:8" s="35" customFormat="1" ht="18.75" thickBot="1" x14ac:dyDescent="0.45">
      <c r="A51" s="84"/>
      <c r="B51" s="6" t="s">
        <v>9</v>
      </c>
      <c r="C51" s="7">
        <f>((MROUND(C50,1)-MROUND('Semaine Précédente'!C50,1))/MROUND('Semaine Précédente'!C50,1)*100)</f>
        <v>0</v>
      </c>
      <c r="D51" s="7">
        <f>((MROUND(D50,1)-MROUND('Semaine Précédente'!D50,1))/MROUND('Semaine Précédente'!D50,1)*100)</f>
        <v>0</v>
      </c>
      <c r="E51" s="7">
        <f>((MROUND(E50,1)-MROUND('Semaine Précédente'!E50,1))/MROUND('Semaine Précédente'!E50,1)*100)</f>
        <v>0</v>
      </c>
      <c r="F51" s="7">
        <f>((MROUND(F50,1)-MROUND('Semaine Précédente'!F50,1))/MROUND('Semaine Précédente'!F50,1)*100)</f>
        <v>0</v>
      </c>
      <c r="G51" s="7">
        <f>((MROUND(G50,1)-MROUND('Semaine Précédente'!G50,1))/MROUND('Semaine Précédente'!G50,1)*100)</f>
        <v>0</v>
      </c>
      <c r="H51" s="7">
        <f>((MROUND(H50,1)-MROUND('Semaine Précédente'!H50,1))/MROUND('Semaine Précédente'!H50,1)*100)</f>
        <v>0</v>
      </c>
    </row>
    <row r="52" spans="1:8" ht="18.75" thickBot="1" x14ac:dyDescent="0.45">
      <c r="A52" s="84" t="s">
        <v>27</v>
      </c>
      <c r="B52" s="4" t="s">
        <v>8</v>
      </c>
      <c r="C52" s="5">
        <f>'MARCHE DANTOKPA'!I26</f>
        <v>450</v>
      </c>
      <c r="D52" s="5">
        <f>'MARCHE OUANDO'!I26</f>
        <v>500</v>
      </c>
      <c r="E52" s="5">
        <f>'MARCHE ARZEKE'!I26</f>
        <v>500</v>
      </c>
      <c r="F52" s="5">
        <f>'MARCHE ST KOUAGOU'!I26</f>
        <v>450</v>
      </c>
      <c r="G52" s="5">
        <f>'MARCHE BOHICON'!I26</f>
        <v>400</v>
      </c>
      <c r="H52" s="5">
        <f>'MARCHE LOKOSSA'!I26</f>
        <v>500</v>
      </c>
    </row>
    <row r="53" spans="1:8" ht="18.75" thickBot="1" x14ac:dyDescent="0.45">
      <c r="A53" s="84"/>
      <c r="B53" s="6" t="s">
        <v>9</v>
      </c>
      <c r="C53" s="7">
        <f>((MROUND(C52,1)-MROUND('Semaine Précédente'!C52,1))/MROUND('Semaine Précédente'!C52,1)*100)</f>
        <v>0</v>
      </c>
      <c r="D53" s="7">
        <f>((MROUND(D52,1)-MROUND('Semaine Précédente'!D52,1))/MROUND('Semaine Précédente'!D52,1)*100)</f>
        <v>0</v>
      </c>
      <c r="E53" s="7">
        <f>((MROUND(E52,1)-MROUND('Semaine Précédente'!E52,1))/MROUND('Semaine Précédente'!E52,1)*100)</f>
        <v>0</v>
      </c>
      <c r="F53" s="7">
        <f>((MROUND(F52,1)-MROUND('Semaine Précédente'!F52,1))/MROUND('Semaine Précédente'!F52,1)*100)</f>
        <v>0</v>
      </c>
      <c r="G53" s="7">
        <f>((MROUND(G52,1)-MROUND('Semaine Précédente'!G52,1))/MROUND('Semaine Précédente'!G52,1)*100)</f>
        <v>0</v>
      </c>
      <c r="H53" s="7">
        <f>((MROUND(H52,1)-MROUND('Semaine Précédente'!H52,1))/MROUND('Semaine Précédente'!H52,1)*100)</f>
        <v>0</v>
      </c>
    </row>
    <row r="54" spans="1:8" s="35" customFormat="1" ht="18.75" thickBot="1" x14ac:dyDescent="0.45">
      <c r="A54" s="84" t="s">
        <v>68</v>
      </c>
      <c r="B54" s="34" t="s">
        <v>8</v>
      </c>
      <c r="C54" s="5">
        <f>'MARCHE DANTOKPA'!I27</f>
        <v>350</v>
      </c>
      <c r="D54" s="5">
        <f>'MARCHE OUANDO'!I27</f>
        <v>350</v>
      </c>
      <c r="E54" s="5">
        <f>'MARCHE ARZEKE'!I27</f>
        <v>350</v>
      </c>
      <c r="F54" s="5">
        <f>'MARCHE ST KOUAGOU'!I27</f>
        <v>350</v>
      </c>
      <c r="G54" s="5">
        <f>'MARCHE BOHICON'!I27</f>
        <v>350</v>
      </c>
      <c r="H54" s="5">
        <f>'MARCHE LOKOSSA'!I27</f>
        <v>350</v>
      </c>
    </row>
    <row r="55" spans="1:8" s="35" customFormat="1" ht="18.75" thickBot="1" x14ac:dyDescent="0.45">
      <c r="A55" s="84"/>
      <c r="B55" s="6" t="s">
        <v>9</v>
      </c>
      <c r="C55" s="7">
        <f>((MROUND(C54,1)-MROUND('Semaine Précédente'!C54,1))/MROUND('Semaine Précédente'!C54,1)*100)</f>
        <v>0</v>
      </c>
      <c r="D55" s="7">
        <f>((MROUND(D54,1)-MROUND('Semaine Précédente'!D54,1))/MROUND('Semaine Précédente'!D54,1)*100)</f>
        <v>0</v>
      </c>
      <c r="E55" s="7">
        <f>((MROUND(E54,1)-MROUND('Semaine Précédente'!E54,1))/MROUND('Semaine Précédente'!E54,1)*100)</f>
        <v>0</v>
      </c>
      <c r="F55" s="7">
        <f>((MROUND(F54,1)-MROUND('Semaine Précédente'!F54,1))/MROUND('Semaine Précédente'!F54,1)*100)</f>
        <v>0</v>
      </c>
      <c r="G55" s="7">
        <f>((MROUND(G54,1)-MROUND('Semaine Précédente'!G54,1))/MROUND('Semaine Précédente'!G54,1)*100)</f>
        <v>0</v>
      </c>
      <c r="H55" s="7">
        <f>((MROUND(H54,1)-MROUND('Semaine Précédente'!H54,1))/MROUND('Semaine Précédente'!H54,1)*100)</f>
        <v>0</v>
      </c>
    </row>
    <row r="56" spans="1:8" ht="18.75" thickBot="1" x14ac:dyDescent="0.45">
      <c r="A56" s="84" t="s">
        <v>28</v>
      </c>
      <c r="B56" s="4" t="s">
        <v>8</v>
      </c>
      <c r="C56" s="5">
        <f>'MARCHE DANTOKPA'!I28</f>
        <v>71000</v>
      </c>
      <c r="D56" s="5">
        <f>'MARCHE OUANDO'!I28</f>
        <v>68666.666666666672</v>
      </c>
      <c r="E56" s="5">
        <f>'MARCHE ARZEKE'!I28</f>
        <v>74333.333333333328</v>
      </c>
      <c r="F56" s="5">
        <f>'MARCHE ST KOUAGOU'!I28</f>
        <v>76000</v>
      </c>
      <c r="G56" s="5">
        <f>'MARCHE BOHICON'!I28</f>
        <v>75000</v>
      </c>
      <c r="H56" s="5">
        <f>'MARCHE LOKOSSA'!I28</f>
        <v>69333.333333333328</v>
      </c>
    </row>
    <row r="57" spans="1:8" ht="18.75" thickBot="1" x14ac:dyDescent="0.45">
      <c r="A57" s="84"/>
      <c r="B57" s="6" t="s">
        <v>9</v>
      </c>
      <c r="C57" s="7">
        <f>((MROUND(C56,1)-MROUND('Semaine Précédente'!C56,1))/MROUND('Semaine Précédente'!C56,1)*100)</f>
        <v>2.8985507246376812</v>
      </c>
      <c r="D57" s="7">
        <f>((MROUND(D56,1)-MROUND('Semaine Précédente'!D56,1))/MROUND('Semaine Précédente'!D56,1)*100)</f>
        <v>0</v>
      </c>
      <c r="E57" s="7">
        <f>((MROUND(E56,1)-MROUND('Semaine Précédente'!E56,1))/MROUND('Semaine Précédente'!E56,1)*100)</f>
        <v>0.44999999999999996</v>
      </c>
      <c r="F57" s="7">
        <f>((MROUND(F56,1)-MROUND('Semaine Précédente'!F56,1))/MROUND('Semaine Précédente'!F56,1)*100)</f>
        <v>0</v>
      </c>
      <c r="G57" s="7">
        <f>((MROUND(G56,1)-MROUND('Semaine Précédente'!G56,1))/MROUND('Semaine Précédente'!G56,1)*100)</f>
        <v>0</v>
      </c>
      <c r="H57" s="7">
        <f>((MROUND(H56,1)-MROUND('Semaine Précédente'!H56,1))/MROUND('Semaine Précédente'!H56,1)*100)</f>
        <v>-0.47942354342802185</v>
      </c>
    </row>
    <row r="58" spans="1:8" ht="18.75" thickBot="1" x14ac:dyDescent="0.45">
      <c r="A58" s="84" t="s">
        <v>29</v>
      </c>
      <c r="B58" s="4" t="s">
        <v>8</v>
      </c>
      <c r="C58" s="5">
        <f>'MARCHE DANTOKPA'!I29</f>
        <v>71000</v>
      </c>
      <c r="D58" s="5">
        <f>'MARCHE OUANDO'!I29</f>
        <v>68666.666666666672</v>
      </c>
      <c r="E58" s="5">
        <f>'MARCHE ARZEKE'!I29</f>
        <v>74166.666666666672</v>
      </c>
      <c r="F58" s="5">
        <f>'MARCHE ST KOUAGOU'!I29</f>
        <v>76000</v>
      </c>
      <c r="G58" s="5">
        <f>'MARCHE BOHICON'!I29</f>
        <v>75000</v>
      </c>
      <c r="H58" s="5">
        <f>'MARCHE LOKOSSA'!I29</f>
        <v>69333.333333333328</v>
      </c>
    </row>
    <row r="59" spans="1:8" ht="18.75" thickBot="1" x14ac:dyDescent="0.45">
      <c r="A59" s="84"/>
      <c r="B59" s="6" t="s">
        <v>9</v>
      </c>
      <c r="C59" s="7">
        <f>((MROUND(C58,1)-MROUND('Semaine Précédente'!C58,1))/MROUND('Semaine Précédente'!C58,1)*100)</f>
        <v>1.4285714285714286</v>
      </c>
      <c r="D59" s="7">
        <f>((MROUND(D58,1)-MROUND('Semaine Précédente'!D58,1))/MROUND('Semaine Précédente'!D58,1)*100)</f>
        <v>0</v>
      </c>
      <c r="E59" s="7">
        <f>((MROUND(E58,1)-MROUND('Semaine Précédente'!E58,1))/MROUND('Semaine Précédente'!E58,1)*100)</f>
        <v>0.22567567567567565</v>
      </c>
      <c r="F59" s="7">
        <f>((MROUND(F58,1)-MROUND('Semaine Précédente'!F58,1))/MROUND('Semaine Précédente'!F58,1)*100)</f>
        <v>0</v>
      </c>
      <c r="G59" s="7">
        <f>((MROUND(G58,1)-MROUND('Semaine Précédente'!G58,1))/MROUND('Semaine Précédente'!G58,1)*100)</f>
        <v>0</v>
      </c>
      <c r="H59" s="7">
        <f>((MROUND(H58,1)-MROUND('Semaine Précédente'!H58,1))/MROUND('Semaine Précédente'!H58,1)*100)</f>
        <v>0</v>
      </c>
    </row>
    <row r="60" spans="1:8" ht="18.75" thickBot="1" x14ac:dyDescent="0.45">
      <c r="A60" s="84" t="s">
        <v>30</v>
      </c>
      <c r="B60" s="4" t="s">
        <v>8</v>
      </c>
      <c r="C60" s="5">
        <f>'MARCHE DANTOKPA'!I30</f>
        <v>480000</v>
      </c>
      <c r="D60" s="5">
        <f>'MARCHE OUANDO'!I30</f>
        <v>490000</v>
      </c>
      <c r="E60" s="5">
        <f>'MARCHE ARZEKE'!I30</f>
        <v>491666.66666666669</v>
      </c>
      <c r="F60" s="5">
        <f>'MARCHE ST KOUAGOU'!I30</f>
        <v>510000</v>
      </c>
      <c r="G60" s="5">
        <f>'MARCHE BOHICON'!I30</f>
        <v>490000</v>
      </c>
      <c r="H60" s="5">
        <f>'MARCHE LOKOSSA'!I30</f>
        <v>490000</v>
      </c>
    </row>
    <row r="61" spans="1:8" ht="18.75" thickBot="1" x14ac:dyDescent="0.45">
      <c r="A61" s="84"/>
      <c r="B61" s="6" t="s">
        <v>9</v>
      </c>
      <c r="C61" s="7">
        <f>((MROUND(C60,1)-MROUND('Semaine Précédente'!C60,1))/MROUND('Semaine Précédente'!C60,1)*100)</f>
        <v>0</v>
      </c>
      <c r="D61" s="7">
        <f>((MROUND(D60,1)-MROUND('Semaine Précédente'!D60,1))/MROUND('Semaine Précédente'!D60,1)*100)</f>
        <v>0</v>
      </c>
      <c r="E61" s="7">
        <f>((MROUND(E60,1)-MROUND('Semaine Précédente'!E60,1))/MROUND('Semaine Précédente'!E60,1)*100)</f>
        <v>0</v>
      </c>
      <c r="F61" s="7">
        <f>((MROUND(F60,1)-MROUND('Semaine Précédente'!F60,1))/MROUND('Semaine Précédente'!F60,1)*100)</f>
        <v>0</v>
      </c>
      <c r="G61" s="7">
        <f>((MROUND(G60,1)-MROUND('Semaine Précédente'!G60,1))/MROUND('Semaine Précédente'!G60,1)*100)</f>
        <v>0</v>
      </c>
      <c r="H61" s="7">
        <f>((MROUND(H60,1)-MROUND('Semaine Précédente'!H60,1))/MROUND('Semaine Précédente'!H60,1)*100)</f>
        <v>0</v>
      </c>
    </row>
    <row r="62" spans="1:8" ht="18.75" thickBot="1" x14ac:dyDescent="0.45">
      <c r="A62" s="84" t="s">
        <v>31</v>
      </c>
      <c r="B62" s="4" t="s">
        <v>8</v>
      </c>
      <c r="C62" s="5">
        <f>'MARCHE DANTOKPA'!I31</f>
        <v>480000</v>
      </c>
      <c r="D62" s="5">
        <f>'MARCHE OUANDO'!I31</f>
        <v>490000</v>
      </c>
      <c r="E62" s="5">
        <f>'MARCHE ARZEKE'!I31</f>
        <v>495000</v>
      </c>
      <c r="F62" s="5">
        <f>'MARCHE ST KOUAGOU'!I31</f>
        <v>510000</v>
      </c>
      <c r="G62" s="5">
        <f>'MARCHE BOHICON'!I31</f>
        <v>490000</v>
      </c>
      <c r="H62" s="5">
        <f>'MARCHE LOKOSSA'!I31</f>
        <v>490000</v>
      </c>
    </row>
    <row r="63" spans="1:8" ht="18.75" thickBot="1" x14ac:dyDescent="0.45">
      <c r="A63" s="84"/>
      <c r="B63" s="6" t="s">
        <v>9</v>
      </c>
      <c r="C63" s="7">
        <f>((MROUND(C62,1)-MROUND('Semaine Précédente'!C62,1))/MROUND('Semaine Précédente'!C62,1)*100)</f>
        <v>0</v>
      </c>
      <c r="D63" s="7">
        <f>((MROUND(D62,1)-MROUND('Semaine Précédente'!D62,1))/MROUND('Semaine Précédente'!D62,1)*100)</f>
        <v>0</v>
      </c>
      <c r="E63" s="7">
        <f>((MROUND(E62,1)-MROUND('Semaine Précédente'!E62,1))/MROUND('Semaine Précédente'!E62,1)*100)</f>
        <v>0</v>
      </c>
      <c r="F63" s="7">
        <f>((MROUND(F62,1)-MROUND('Semaine Précédente'!F62,1))/MROUND('Semaine Précédente'!F62,1)*100)</f>
        <v>0</v>
      </c>
      <c r="G63" s="7">
        <f>((MROUND(G62,1)-MROUND('Semaine Précédente'!G62,1))/MROUND('Semaine Précédente'!G62,1)*100)</f>
        <v>0</v>
      </c>
      <c r="H63" s="7">
        <f>((MROUND(H62,1)-MROUND('Semaine Précédente'!H62,1))/MROUND('Semaine Précédente'!H62,1)*100)</f>
        <v>0</v>
      </c>
    </row>
    <row r="64" spans="1:8" x14ac:dyDescent="0.4">
      <c r="A64" s="67" t="s">
        <v>54</v>
      </c>
      <c r="B64" s="68"/>
      <c r="C64" s="68"/>
      <c r="D64" s="68"/>
      <c r="E64" s="65"/>
      <c r="F64" s="60"/>
      <c r="G64" s="65"/>
      <c r="H64" s="62"/>
    </row>
    <row r="65" spans="1:8" ht="17.25" customHeight="1" x14ac:dyDescent="0.4">
      <c r="A65" s="64" t="s">
        <v>55</v>
      </c>
      <c r="B65" s="64"/>
      <c r="C65" s="64"/>
      <c r="D65" s="64"/>
      <c r="E65" s="65"/>
      <c r="F65" s="60"/>
      <c r="G65" s="65"/>
      <c r="H65" s="62"/>
    </row>
    <row r="66" spans="1:8" x14ac:dyDescent="0.4">
      <c r="A66" s="69"/>
      <c r="B66" s="69"/>
      <c r="C66" s="69"/>
      <c r="D66" s="69"/>
      <c r="E66" s="66"/>
      <c r="F66" s="61"/>
      <c r="G66" s="66"/>
      <c r="H66" s="63"/>
    </row>
  </sheetData>
  <mergeCells count="30">
    <mergeCell ref="A48:A49"/>
    <mergeCell ref="A52:A53"/>
    <mergeCell ref="A18:A19"/>
    <mergeCell ref="A20:A21"/>
    <mergeCell ref="A22:A23"/>
    <mergeCell ref="A32:A33"/>
    <mergeCell ref="A34:A35"/>
    <mergeCell ref="A36:A37"/>
    <mergeCell ref="A44:A45"/>
    <mergeCell ref="A46:A47"/>
    <mergeCell ref="A24:A25"/>
    <mergeCell ref="A26:A27"/>
    <mergeCell ref="A28:A29"/>
    <mergeCell ref="A30:A31"/>
    <mergeCell ref="A56:A57"/>
    <mergeCell ref="A58:A59"/>
    <mergeCell ref="A60:A61"/>
    <mergeCell ref="A62:A63"/>
    <mergeCell ref="C4:H4"/>
    <mergeCell ref="A6:A7"/>
    <mergeCell ref="A8:A9"/>
    <mergeCell ref="A10:A11"/>
    <mergeCell ref="A12:A13"/>
    <mergeCell ref="A14:A15"/>
    <mergeCell ref="A50:A51"/>
    <mergeCell ref="A54:A55"/>
    <mergeCell ref="A38:A39"/>
    <mergeCell ref="A40:A41"/>
    <mergeCell ref="A42:A43"/>
    <mergeCell ref="A16:A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5" workbookViewId="0">
      <selection activeCell="A14" sqref="A14:XFD14"/>
    </sheetView>
  </sheetViews>
  <sheetFormatPr baseColWidth="10" defaultRowHeight="18" x14ac:dyDescent="0.4"/>
  <cols>
    <col min="1" max="1" width="49.28515625" style="1" customWidth="1"/>
    <col min="2" max="2" width="7.85546875" style="1" bestFit="1" customWidth="1"/>
    <col min="3" max="3" width="9.85546875" style="1" bestFit="1" customWidth="1"/>
    <col min="4" max="4" width="8.28515625" style="1" bestFit="1" customWidth="1"/>
    <col min="5" max="5" width="9.85546875" style="1" bestFit="1" customWidth="1"/>
    <col min="6" max="6" width="8.7109375" style="1" bestFit="1" customWidth="1"/>
    <col min="7" max="7" width="9.85546875" style="1" bestFit="1" customWidth="1"/>
    <col min="8" max="8" width="8.42578125" style="1" bestFit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7.85546875" style="27" bestFit="1" customWidth="1"/>
    <col min="14" max="14" width="6.42578125" style="1" bestFit="1" customWidth="1"/>
    <col min="15" max="16384" width="11.42578125" style="1"/>
  </cols>
  <sheetData>
    <row r="1" spans="1:13" ht="18.75" thickBot="1" x14ac:dyDescent="0.45">
      <c r="A1" s="11" t="s">
        <v>56</v>
      </c>
      <c r="G1" s="11"/>
      <c r="K1" s="87" t="s">
        <v>63</v>
      </c>
      <c r="L1" s="87" t="s">
        <v>61</v>
      </c>
      <c r="M1" s="88" t="s">
        <v>62</v>
      </c>
    </row>
    <row r="2" spans="1:13" ht="19.5" thickTop="1" thickBot="1" x14ac:dyDescent="0.45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88"/>
      <c r="L2" s="88"/>
      <c r="M2" s="88"/>
    </row>
    <row r="3" spans="1:13" s="19" customFormat="1" ht="21" customHeight="1" thickBot="1" x14ac:dyDescent="0.45">
      <c r="A3" s="36" t="s">
        <v>7</v>
      </c>
      <c r="B3" s="41" t="s">
        <v>70</v>
      </c>
      <c r="C3" s="43">
        <v>250</v>
      </c>
      <c r="D3" s="43">
        <v>1005</v>
      </c>
      <c r="E3" s="43">
        <v>250</v>
      </c>
      <c r="F3" s="43">
        <v>1005</v>
      </c>
      <c r="G3" s="43">
        <v>250</v>
      </c>
      <c r="H3" s="43">
        <v>1005</v>
      </c>
      <c r="I3" s="38">
        <f>(SUM(C3/D3+E3/F3+G3/H3)*1000)/3</f>
        <v>248.75621890547265</v>
      </c>
      <c r="K3" s="39">
        <v>245.09803921568627</v>
      </c>
      <c r="L3" s="21">
        <f t="shared" ref="L3:L27" si="0">I3-K3</f>
        <v>3.6581796897863796</v>
      </c>
      <c r="M3" s="22">
        <f>(I3-K3)/K3</f>
        <v>1.4925373134328429E-2</v>
      </c>
    </row>
    <row r="4" spans="1:13" ht="21" customHeight="1" thickBot="1" x14ac:dyDescent="0.45">
      <c r="A4" s="36" t="s">
        <v>42</v>
      </c>
      <c r="B4" s="41" t="s">
        <v>70</v>
      </c>
      <c r="C4" s="43">
        <v>500</v>
      </c>
      <c r="D4" s="43">
        <v>1012</v>
      </c>
      <c r="E4" s="43">
        <v>500</v>
      </c>
      <c r="F4" s="43">
        <v>1012</v>
      </c>
      <c r="G4" s="43">
        <v>500</v>
      </c>
      <c r="H4" s="43">
        <v>1012</v>
      </c>
      <c r="I4" s="38">
        <f t="shared" ref="I4:I13" si="1">(SUM(C4/D4+E4/F4+G4/H4)*1000)/3</f>
        <v>494.07114624505925</v>
      </c>
      <c r="K4" s="39">
        <v>491.64208456243847</v>
      </c>
      <c r="L4" s="25">
        <f t="shared" si="0"/>
        <v>2.4290616826207838</v>
      </c>
      <c r="M4" s="26">
        <f t="shared" ref="M4:M27" si="2">(I4-K4)/K4</f>
        <v>4.9407114624506754E-3</v>
      </c>
    </row>
    <row r="5" spans="1:13" s="19" customFormat="1" ht="21" customHeight="1" thickBot="1" x14ac:dyDescent="0.45">
      <c r="A5" s="36" t="s">
        <v>11</v>
      </c>
      <c r="B5" s="41" t="s">
        <v>70</v>
      </c>
      <c r="C5" s="43">
        <v>400</v>
      </c>
      <c r="D5" s="43">
        <v>981</v>
      </c>
      <c r="E5" s="43">
        <v>400</v>
      </c>
      <c r="F5" s="43">
        <v>981</v>
      </c>
      <c r="G5" s="43">
        <v>400</v>
      </c>
      <c r="H5" s="43">
        <v>981</v>
      </c>
      <c r="I5" s="38">
        <f t="shared" si="1"/>
        <v>407.74719673802241</v>
      </c>
      <c r="K5" s="39">
        <v>391.00684261974578</v>
      </c>
      <c r="L5" s="21">
        <f t="shared" si="0"/>
        <v>16.740354118276628</v>
      </c>
      <c r="M5" s="22">
        <f t="shared" si="2"/>
        <v>4.2813455657492484E-2</v>
      </c>
    </row>
    <row r="6" spans="1:13" s="19" customFormat="1" ht="21" customHeight="1" thickBot="1" x14ac:dyDescent="0.45">
      <c r="A6" s="36" t="s">
        <v>12</v>
      </c>
      <c r="B6" s="41" t="s">
        <v>70</v>
      </c>
      <c r="C6" s="43">
        <v>400</v>
      </c>
      <c r="D6" s="43">
        <v>904</v>
      </c>
      <c r="E6" s="43">
        <v>400</v>
      </c>
      <c r="F6" s="43">
        <v>904</v>
      </c>
      <c r="G6" s="43">
        <v>400</v>
      </c>
      <c r="H6" s="43">
        <v>904</v>
      </c>
      <c r="I6" s="38">
        <f t="shared" si="1"/>
        <v>442.47787610619474</v>
      </c>
      <c r="K6" s="39">
        <v>434.31053203040182</v>
      </c>
      <c r="L6" s="21">
        <f t="shared" si="0"/>
        <v>8.1673440757929257</v>
      </c>
      <c r="M6" s="22">
        <f t="shared" si="2"/>
        <v>1.8805309734513206E-2</v>
      </c>
    </row>
    <row r="7" spans="1:13" s="19" customFormat="1" ht="21" customHeight="1" thickBot="1" x14ac:dyDescent="0.45">
      <c r="A7" s="36" t="s">
        <v>13</v>
      </c>
      <c r="B7" s="41" t="s">
        <v>70</v>
      </c>
      <c r="C7" s="43">
        <v>350</v>
      </c>
      <c r="D7" s="43">
        <v>773</v>
      </c>
      <c r="E7" s="43">
        <v>350</v>
      </c>
      <c r="F7" s="43">
        <v>773</v>
      </c>
      <c r="G7" s="43">
        <v>350</v>
      </c>
      <c r="H7" s="43">
        <v>773</v>
      </c>
      <c r="I7" s="38">
        <f t="shared" si="1"/>
        <v>452.78137128072444</v>
      </c>
      <c r="K7" s="39">
        <v>435.72984749455344</v>
      </c>
      <c r="L7" s="21">
        <f t="shared" si="0"/>
        <v>17.051523786171003</v>
      </c>
      <c r="M7" s="22">
        <f t="shared" si="2"/>
        <v>3.9133247089262448E-2</v>
      </c>
    </row>
    <row r="8" spans="1:13" s="19" customFormat="1" ht="21" customHeight="1" thickBot="1" x14ac:dyDescent="0.45">
      <c r="A8" s="37" t="s">
        <v>64</v>
      </c>
      <c r="B8" s="41" t="s">
        <v>70</v>
      </c>
      <c r="C8" s="43">
        <v>500</v>
      </c>
      <c r="D8" s="43">
        <v>1109</v>
      </c>
      <c r="E8" s="43">
        <v>500</v>
      </c>
      <c r="F8" s="43">
        <v>1109</v>
      </c>
      <c r="G8" s="43">
        <v>500</v>
      </c>
      <c r="H8" s="43">
        <v>1099</v>
      </c>
      <c r="I8" s="39">
        <f t="shared" si="1"/>
        <v>452.22410295667311</v>
      </c>
      <c r="K8" s="39">
        <v>452.48868778280547</v>
      </c>
      <c r="L8" s="21">
        <f t="shared" si="0"/>
        <v>-0.26458482613236356</v>
      </c>
      <c r="M8" s="22">
        <f t="shared" si="2"/>
        <v>-5.8473246575252338E-4</v>
      </c>
    </row>
    <row r="9" spans="1:13" s="19" customFormat="1" ht="21" customHeight="1" thickBot="1" x14ac:dyDescent="0.45">
      <c r="A9" s="36" t="s">
        <v>43</v>
      </c>
      <c r="B9" s="41" t="s">
        <v>70</v>
      </c>
      <c r="C9" s="43">
        <v>700</v>
      </c>
      <c r="D9" s="43">
        <v>1023</v>
      </c>
      <c r="E9" s="43">
        <v>700</v>
      </c>
      <c r="F9" s="43">
        <v>1023</v>
      </c>
      <c r="G9" s="43">
        <v>700</v>
      </c>
      <c r="H9" s="43">
        <v>1033</v>
      </c>
      <c r="I9" s="38">
        <f t="shared" si="1"/>
        <v>682.05396563139436</v>
      </c>
      <c r="K9" s="39">
        <v>684.26197458455511</v>
      </c>
      <c r="L9" s="21">
        <f t="shared" si="0"/>
        <v>-2.2080089531607427</v>
      </c>
      <c r="M9" s="22">
        <f t="shared" si="2"/>
        <v>-3.2268473701192002E-3</v>
      </c>
    </row>
    <row r="10" spans="1:13" s="19" customFormat="1" ht="21" customHeight="1" thickBot="1" x14ac:dyDescent="0.45">
      <c r="A10" s="37" t="s">
        <v>44</v>
      </c>
      <c r="B10" s="41" t="s">
        <v>70</v>
      </c>
      <c r="C10" s="43">
        <v>500</v>
      </c>
      <c r="D10" s="43">
        <v>1983</v>
      </c>
      <c r="E10" s="43">
        <v>500</v>
      </c>
      <c r="F10" s="43">
        <v>1993</v>
      </c>
      <c r="G10" s="43">
        <v>500</v>
      </c>
      <c r="H10" s="43">
        <v>1983</v>
      </c>
      <c r="I10" s="38">
        <f t="shared" si="1"/>
        <v>251.7215026504347</v>
      </c>
      <c r="K10" s="39">
        <v>239.69319271332691</v>
      </c>
      <c r="L10" s="21">
        <f t="shared" si="0"/>
        <v>12.028309937107792</v>
      </c>
      <c r="M10" s="22">
        <f t="shared" si="2"/>
        <v>5.0182109057613715E-2</v>
      </c>
    </row>
    <row r="11" spans="1:13" s="19" customFormat="1" ht="23.25" thickBot="1" x14ac:dyDescent="0.45">
      <c r="A11" s="36" t="s">
        <v>45</v>
      </c>
      <c r="B11" s="41" t="s">
        <v>70</v>
      </c>
      <c r="C11" s="43">
        <v>200</v>
      </c>
      <c r="D11" s="43">
        <v>783</v>
      </c>
      <c r="E11" s="43">
        <v>200</v>
      </c>
      <c r="F11" s="43">
        <v>782</v>
      </c>
      <c r="G11" s="43">
        <v>200</v>
      </c>
      <c r="H11" s="43">
        <v>786</v>
      </c>
      <c r="I11" s="38">
        <f t="shared" si="1"/>
        <v>255.21174784890479</v>
      </c>
      <c r="K11" s="39">
        <v>236.08557217006543</v>
      </c>
      <c r="L11" s="21">
        <f t="shared" si="0"/>
        <v>19.12617567883936</v>
      </c>
      <c r="M11" s="22">
        <f t="shared" si="2"/>
        <v>8.1013742191165E-2</v>
      </c>
    </row>
    <row r="12" spans="1:13" s="19" customFormat="1" ht="23.25" thickBot="1" x14ac:dyDescent="0.45">
      <c r="A12" s="37" t="s">
        <v>17</v>
      </c>
      <c r="B12" s="41" t="s">
        <v>70</v>
      </c>
      <c r="C12" s="43">
        <v>100</v>
      </c>
      <c r="D12" s="43">
        <v>184</v>
      </c>
      <c r="E12" s="43">
        <v>100</v>
      </c>
      <c r="F12" s="43">
        <v>173</v>
      </c>
      <c r="G12" s="43">
        <v>100</v>
      </c>
      <c r="H12" s="43">
        <v>176</v>
      </c>
      <c r="I12" s="38">
        <f t="shared" si="1"/>
        <v>563.23158704410287</v>
      </c>
      <c r="K12" s="39">
        <v>581.33398954965071</v>
      </c>
      <c r="L12" s="21">
        <f t="shared" si="0"/>
        <v>-18.102402505547843</v>
      </c>
      <c r="M12" s="22">
        <f t="shared" si="2"/>
        <v>-3.1139418700722211E-2</v>
      </c>
    </row>
    <row r="13" spans="1:13" ht="21" customHeight="1" thickBot="1" x14ac:dyDescent="0.45">
      <c r="A13" s="36" t="s">
        <v>46</v>
      </c>
      <c r="B13" s="41" t="s">
        <v>70</v>
      </c>
      <c r="C13" s="43">
        <v>200</v>
      </c>
      <c r="D13" s="43">
        <v>272</v>
      </c>
      <c r="E13" s="43">
        <v>200</v>
      </c>
      <c r="F13" s="43">
        <v>195</v>
      </c>
      <c r="G13" s="43">
        <v>200</v>
      </c>
      <c r="H13" s="43">
        <v>157</v>
      </c>
      <c r="I13" s="38">
        <f t="shared" si="1"/>
        <v>1011.6068312021852</v>
      </c>
      <c r="K13" s="39">
        <v>930.22971472970914</v>
      </c>
      <c r="L13" s="25">
        <f t="shared" si="0"/>
        <v>81.377116472476018</v>
      </c>
      <c r="M13" s="26">
        <f t="shared" si="2"/>
        <v>8.7480667607055793E-2</v>
      </c>
    </row>
    <row r="14" spans="1:13" ht="21" customHeight="1" thickBot="1" x14ac:dyDescent="0.45">
      <c r="A14" s="36" t="s">
        <v>19</v>
      </c>
      <c r="B14" s="41" t="s">
        <v>71</v>
      </c>
      <c r="C14" s="43">
        <v>1000</v>
      </c>
      <c r="D14" s="46"/>
      <c r="E14" s="43">
        <v>1000</v>
      </c>
      <c r="F14" s="46"/>
      <c r="G14" s="43">
        <v>1000</v>
      </c>
      <c r="H14" s="47"/>
      <c r="I14" s="38">
        <f>(+C14+E14+G14)/3</f>
        <v>1000</v>
      </c>
      <c r="K14" s="38">
        <v>1100</v>
      </c>
      <c r="L14" s="25">
        <f t="shared" si="0"/>
        <v>-100</v>
      </c>
      <c r="M14" s="26">
        <f t="shared" si="2"/>
        <v>-9.0909090909090912E-2</v>
      </c>
    </row>
    <row r="15" spans="1:13" ht="21" customHeight="1" thickBot="1" x14ac:dyDescent="0.45">
      <c r="A15" s="36" t="s">
        <v>20</v>
      </c>
      <c r="B15" s="41" t="s">
        <v>71</v>
      </c>
      <c r="C15" s="43">
        <v>700</v>
      </c>
      <c r="D15" s="46"/>
      <c r="E15" s="43">
        <v>700</v>
      </c>
      <c r="F15" s="46"/>
      <c r="G15" s="43">
        <v>700</v>
      </c>
      <c r="H15" s="47"/>
      <c r="I15" s="38">
        <f t="shared" ref="I15:I31" si="3">(+C15+E15+G15)/3</f>
        <v>700</v>
      </c>
      <c r="K15" s="38">
        <v>650</v>
      </c>
      <c r="L15" s="25">
        <f t="shared" si="0"/>
        <v>50</v>
      </c>
      <c r="M15" s="26">
        <f t="shared" si="2"/>
        <v>7.6923076923076927E-2</v>
      </c>
    </row>
    <row r="16" spans="1:13" ht="23.25" thickBot="1" x14ac:dyDescent="0.45">
      <c r="A16" s="36" t="s">
        <v>21</v>
      </c>
      <c r="B16" s="41" t="s">
        <v>71</v>
      </c>
      <c r="C16" s="43">
        <v>600</v>
      </c>
      <c r="D16" s="46"/>
      <c r="E16" s="43">
        <v>600</v>
      </c>
      <c r="F16" s="46"/>
      <c r="G16" s="43">
        <v>600</v>
      </c>
      <c r="H16" s="47"/>
      <c r="I16" s="38">
        <f t="shared" si="3"/>
        <v>600</v>
      </c>
      <c r="K16" s="38">
        <v>650</v>
      </c>
      <c r="L16" s="25">
        <f t="shared" si="0"/>
        <v>-50</v>
      </c>
      <c r="M16" s="26">
        <f t="shared" si="2"/>
        <v>-7.6923076923076927E-2</v>
      </c>
    </row>
    <row r="17" spans="1:13" s="19" customFormat="1" ht="21" customHeight="1" thickBot="1" x14ac:dyDescent="0.45">
      <c r="A17" s="37" t="s">
        <v>22</v>
      </c>
      <c r="B17" s="41" t="s">
        <v>71</v>
      </c>
      <c r="C17" s="43">
        <v>450</v>
      </c>
      <c r="D17" s="46"/>
      <c r="E17" s="43">
        <v>450</v>
      </c>
      <c r="F17" s="46"/>
      <c r="G17" s="43">
        <v>450</v>
      </c>
      <c r="H17" s="47"/>
      <c r="I17" s="38">
        <f t="shared" si="3"/>
        <v>450</v>
      </c>
      <c r="K17" s="38">
        <v>450</v>
      </c>
      <c r="L17" s="21">
        <f t="shared" si="0"/>
        <v>0</v>
      </c>
      <c r="M17" s="22">
        <f t="shared" si="2"/>
        <v>0</v>
      </c>
    </row>
    <row r="18" spans="1:13" s="19" customFormat="1" ht="21" customHeight="1" thickBot="1" x14ac:dyDescent="0.45">
      <c r="A18" s="36" t="s">
        <v>47</v>
      </c>
      <c r="B18" s="41" t="s">
        <v>72</v>
      </c>
      <c r="C18" s="43">
        <v>3500</v>
      </c>
      <c r="D18" s="46"/>
      <c r="E18" s="43">
        <v>3500</v>
      </c>
      <c r="F18" s="46"/>
      <c r="G18" s="43">
        <v>3500</v>
      </c>
      <c r="H18" s="47"/>
      <c r="I18" s="38">
        <f t="shared" si="3"/>
        <v>3500</v>
      </c>
      <c r="K18" s="38">
        <v>3500</v>
      </c>
      <c r="L18" s="21">
        <f t="shared" si="0"/>
        <v>0</v>
      </c>
      <c r="M18" s="22">
        <f t="shared" si="2"/>
        <v>0</v>
      </c>
    </row>
    <row r="19" spans="1:13" ht="21" customHeight="1" thickBot="1" x14ac:dyDescent="0.45">
      <c r="A19" s="36" t="s">
        <v>24</v>
      </c>
      <c r="B19" s="41" t="s">
        <v>72</v>
      </c>
      <c r="C19" s="43">
        <v>6850</v>
      </c>
      <c r="D19" s="46"/>
      <c r="E19" s="43">
        <v>6850</v>
      </c>
      <c r="F19" s="46"/>
      <c r="G19" s="43">
        <v>6850</v>
      </c>
      <c r="H19" s="47"/>
      <c r="I19" s="38">
        <f t="shared" si="3"/>
        <v>6850</v>
      </c>
      <c r="K19" s="38">
        <v>6850</v>
      </c>
      <c r="L19" s="25">
        <f t="shared" si="0"/>
        <v>0</v>
      </c>
      <c r="M19" s="26">
        <f t="shared" si="2"/>
        <v>0</v>
      </c>
    </row>
    <row r="20" spans="1:13" ht="21" customHeight="1" thickBot="1" x14ac:dyDescent="0.45">
      <c r="A20" s="36" t="s">
        <v>48</v>
      </c>
      <c r="B20" s="41" t="s">
        <v>73</v>
      </c>
      <c r="C20" s="43">
        <v>1300</v>
      </c>
      <c r="D20" s="46"/>
      <c r="E20" s="43">
        <v>1300</v>
      </c>
      <c r="F20" s="46"/>
      <c r="G20" s="43">
        <v>1300</v>
      </c>
      <c r="H20" s="47"/>
      <c r="I20" s="38">
        <f t="shared" si="3"/>
        <v>1300</v>
      </c>
      <c r="K20" s="38">
        <v>1300</v>
      </c>
      <c r="L20" s="25">
        <f t="shared" si="0"/>
        <v>0</v>
      </c>
      <c r="M20" s="26">
        <f t="shared" si="2"/>
        <v>0</v>
      </c>
    </row>
    <row r="21" spans="1:13" ht="21" customHeight="1" thickBot="1" x14ac:dyDescent="0.45">
      <c r="A21" s="36" t="s">
        <v>25</v>
      </c>
      <c r="B21" s="41" t="s">
        <v>73</v>
      </c>
      <c r="C21" s="43">
        <v>3000</v>
      </c>
      <c r="D21" s="46"/>
      <c r="E21" s="43">
        <v>3000</v>
      </c>
      <c r="F21" s="46"/>
      <c r="G21" s="43">
        <v>3000</v>
      </c>
      <c r="H21" s="47"/>
      <c r="I21" s="38">
        <f t="shared" si="3"/>
        <v>3000</v>
      </c>
      <c r="K21" s="38">
        <v>3000</v>
      </c>
      <c r="L21" s="25">
        <f t="shared" si="0"/>
        <v>0</v>
      </c>
      <c r="M21" s="26">
        <f t="shared" si="2"/>
        <v>0</v>
      </c>
    </row>
    <row r="22" spans="1:13" ht="21" customHeight="1" thickBot="1" x14ac:dyDescent="0.45">
      <c r="A22" s="36" t="s">
        <v>26</v>
      </c>
      <c r="B22" s="41" t="s">
        <v>73</v>
      </c>
      <c r="C22" s="43">
        <v>3000</v>
      </c>
      <c r="D22" s="46"/>
      <c r="E22" s="43">
        <v>3000</v>
      </c>
      <c r="F22" s="46"/>
      <c r="G22" s="43">
        <v>3000</v>
      </c>
      <c r="H22" s="47"/>
      <c r="I22" s="38">
        <f t="shared" si="3"/>
        <v>3000</v>
      </c>
      <c r="K22" s="38">
        <v>3000</v>
      </c>
      <c r="L22" s="25">
        <f t="shared" si="0"/>
        <v>0</v>
      </c>
      <c r="M22" s="26">
        <f t="shared" si="2"/>
        <v>0</v>
      </c>
    </row>
    <row r="23" spans="1:13" ht="21" customHeight="1" thickBot="1" x14ac:dyDescent="0.45">
      <c r="A23" s="36" t="s">
        <v>65</v>
      </c>
      <c r="B23" s="41" t="s">
        <v>72</v>
      </c>
      <c r="C23" s="43">
        <v>5200</v>
      </c>
      <c r="D23" s="46"/>
      <c r="E23" s="43">
        <v>5200</v>
      </c>
      <c r="F23" s="46"/>
      <c r="G23" s="43">
        <v>5200</v>
      </c>
      <c r="H23" s="47"/>
      <c r="I23" s="38">
        <f t="shared" si="3"/>
        <v>5200</v>
      </c>
      <c r="K23" s="38">
        <v>5200</v>
      </c>
      <c r="L23" s="25">
        <f t="shared" si="0"/>
        <v>0</v>
      </c>
      <c r="M23" s="26">
        <f t="shared" si="2"/>
        <v>0</v>
      </c>
    </row>
    <row r="24" spans="1:13" ht="21" customHeight="1" thickBot="1" x14ac:dyDescent="0.45">
      <c r="A24" s="36" t="s">
        <v>66</v>
      </c>
      <c r="B24" s="41" t="s">
        <v>73</v>
      </c>
      <c r="C24" s="43">
        <v>1000</v>
      </c>
      <c r="D24" s="46"/>
      <c r="E24" s="43">
        <v>1000</v>
      </c>
      <c r="F24" s="46"/>
      <c r="G24" s="43">
        <v>1000</v>
      </c>
      <c r="H24" s="47"/>
      <c r="I24" s="39">
        <f t="shared" si="3"/>
        <v>1000</v>
      </c>
      <c r="J24" s="19"/>
      <c r="K24" s="38">
        <v>1000</v>
      </c>
      <c r="L24" s="25">
        <f t="shared" si="0"/>
        <v>0</v>
      </c>
      <c r="M24" s="26">
        <f t="shared" si="2"/>
        <v>0</v>
      </c>
    </row>
    <row r="25" spans="1:13" ht="21" customHeight="1" thickBot="1" x14ac:dyDescent="0.45">
      <c r="A25" s="37" t="s">
        <v>67</v>
      </c>
      <c r="B25" s="41" t="s">
        <v>73</v>
      </c>
      <c r="C25" s="43">
        <v>950</v>
      </c>
      <c r="D25" s="46"/>
      <c r="E25" s="43">
        <v>950</v>
      </c>
      <c r="F25" s="46"/>
      <c r="G25" s="43">
        <v>950</v>
      </c>
      <c r="H25" s="47"/>
      <c r="I25" s="39">
        <f t="shared" si="3"/>
        <v>950</v>
      </c>
      <c r="J25" s="19"/>
      <c r="K25" s="38">
        <v>950</v>
      </c>
      <c r="L25" s="25">
        <f t="shared" si="0"/>
        <v>0</v>
      </c>
      <c r="M25" s="26">
        <f t="shared" si="2"/>
        <v>0</v>
      </c>
    </row>
    <row r="26" spans="1:13" ht="21" customHeight="1" thickBot="1" x14ac:dyDescent="0.45">
      <c r="A26" s="36" t="s">
        <v>27</v>
      </c>
      <c r="B26" s="41" t="s">
        <v>73</v>
      </c>
      <c r="C26" s="43">
        <v>450</v>
      </c>
      <c r="D26" s="46"/>
      <c r="E26" s="43">
        <v>450</v>
      </c>
      <c r="F26" s="46"/>
      <c r="G26" s="43">
        <v>450</v>
      </c>
      <c r="H26" s="47"/>
      <c r="I26" s="39">
        <f t="shared" si="3"/>
        <v>450</v>
      </c>
      <c r="J26" s="19"/>
      <c r="K26" s="38">
        <v>450</v>
      </c>
      <c r="L26" s="25">
        <f t="shared" si="0"/>
        <v>0</v>
      </c>
      <c r="M26" s="26">
        <f t="shared" si="2"/>
        <v>0</v>
      </c>
    </row>
    <row r="27" spans="1:13" ht="21" customHeight="1" thickBot="1" x14ac:dyDescent="0.45">
      <c r="A27" s="36" t="s">
        <v>68</v>
      </c>
      <c r="B27" s="41" t="s">
        <v>73</v>
      </c>
      <c r="C27" s="43">
        <v>350</v>
      </c>
      <c r="D27" s="46"/>
      <c r="E27" s="43">
        <v>350</v>
      </c>
      <c r="F27" s="46"/>
      <c r="G27" s="43">
        <v>350</v>
      </c>
      <c r="H27" s="47"/>
      <c r="I27" s="39">
        <f t="shared" si="3"/>
        <v>350</v>
      </c>
      <c r="J27" s="19"/>
      <c r="K27" s="38">
        <v>350</v>
      </c>
      <c r="L27" s="25">
        <f t="shared" si="0"/>
        <v>0</v>
      </c>
      <c r="M27" s="26">
        <f t="shared" si="2"/>
        <v>0</v>
      </c>
    </row>
    <row r="28" spans="1:13" ht="23.25" thickBot="1" x14ac:dyDescent="0.45">
      <c r="A28" s="36" t="s">
        <v>28</v>
      </c>
      <c r="B28" s="41" t="s">
        <v>74</v>
      </c>
      <c r="C28" s="43">
        <v>71000</v>
      </c>
      <c r="D28" s="46"/>
      <c r="E28" s="43">
        <v>71000</v>
      </c>
      <c r="F28" s="46"/>
      <c r="G28" s="43">
        <v>71000</v>
      </c>
      <c r="H28" s="47"/>
      <c r="I28" s="38">
        <f t="shared" si="3"/>
        <v>71000</v>
      </c>
      <c r="J28" s="33"/>
      <c r="K28" s="38">
        <v>69000</v>
      </c>
      <c r="L28" s="25">
        <f>I28-K28</f>
        <v>2000</v>
      </c>
      <c r="M28" s="26">
        <f>(I28-K28)/K28</f>
        <v>2.8985507246376812E-2</v>
      </c>
    </row>
    <row r="29" spans="1:13" ht="23.25" thickBot="1" x14ac:dyDescent="0.45">
      <c r="A29" s="36" t="s">
        <v>29</v>
      </c>
      <c r="B29" s="41" t="s">
        <v>74</v>
      </c>
      <c r="C29" s="43">
        <v>71000</v>
      </c>
      <c r="D29" s="46"/>
      <c r="E29" s="43">
        <v>71000</v>
      </c>
      <c r="F29" s="46"/>
      <c r="G29" s="43">
        <v>71000</v>
      </c>
      <c r="H29" s="47"/>
      <c r="I29" s="38">
        <f t="shared" si="3"/>
        <v>71000</v>
      </c>
      <c r="J29" s="33"/>
      <c r="K29" s="38">
        <v>70000</v>
      </c>
      <c r="L29" s="25">
        <f>I29-K29</f>
        <v>1000</v>
      </c>
      <c r="M29" s="26">
        <f>(I29-K29)/K29</f>
        <v>1.4285714285714285E-2</v>
      </c>
    </row>
    <row r="30" spans="1:13" ht="23.25" thickBot="1" x14ac:dyDescent="0.45">
      <c r="A30" s="36" t="s">
        <v>30</v>
      </c>
      <c r="B30" s="41" t="s">
        <v>74</v>
      </c>
      <c r="C30" s="43">
        <v>480000</v>
      </c>
      <c r="D30" s="46"/>
      <c r="E30" s="43">
        <v>480000</v>
      </c>
      <c r="F30" s="46"/>
      <c r="G30" s="43">
        <v>480000</v>
      </c>
      <c r="H30" s="47"/>
      <c r="I30" s="38">
        <f t="shared" si="3"/>
        <v>480000</v>
      </c>
      <c r="J30" s="33"/>
      <c r="K30" s="38">
        <v>480000</v>
      </c>
      <c r="L30" s="25">
        <f>I30-K30</f>
        <v>0</v>
      </c>
      <c r="M30" s="26">
        <f>(I30-K30)/K30</f>
        <v>0</v>
      </c>
    </row>
    <row r="31" spans="1:13" ht="23.25" thickBot="1" x14ac:dyDescent="0.45">
      <c r="A31" s="36" t="s">
        <v>31</v>
      </c>
      <c r="B31" s="41" t="s">
        <v>74</v>
      </c>
      <c r="C31" s="43">
        <v>480000</v>
      </c>
      <c r="D31" s="56"/>
      <c r="E31" s="43">
        <v>480000</v>
      </c>
      <c r="F31" s="56"/>
      <c r="G31" s="43">
        <v>480000</v>
      </c>
      <c r="H31" s="57"/>
      <c r="I31" s="38">
        <f t="shared" si="3"/>
        <v>480000</v>
      </c>
      <c r="J31" s="33"/>
      <c r="K31" s="38">
        <v>480000</v>
      </c>
      <c r="L31" s="25">
        <f>I31-K31</f>
        <v>0</v>
      </c>
      <c r="M31" s="26">
        <f>(I31-K31)/K31</f>
        <v>0</v>
      </c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H13" sqref="H13"/>
    </sheetView>
  </sheetViews>
  <sheetFormatPr baseColWidth="10" defaultRowHeight="18" x14ac:dyDescent="0.4"/>
  <cols>
    <col min="1" max="1" width="49.28515625" style="1" customWidth="1"/>
    <col min="2" max="2" width="7.85546875" style="1" bestFit="1" customWidth="1"/>
    <col min="3" max="3" width="9.85546875" style="1" bestFit="1" customWidth="1"/>
    <col min="4" max="4" width="8.28515625" style="1" bestFit="1" customWidth="1"/>
    <col min="5" max="5" width="9.85546875" style="1" bestFit="1" customWidth="1"/>
    <col min="6" max="6" width="8.7109375" style="1" bestFit="1" customWidth="1"/>
    <col min="7" max="7" width="9.85546875" style="1" bestFit="1" customWidth="1"/>
    <col min="8" max="8" width="8.5703125" style="1" bestFit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7.85546875" style="27" bestFit="1" customWidth="1"/>
    <col min="14" max="14" width="6.42578125" style="1" bestFit="1" customWidth="1"/>
    <col min="15" max="16384" width="11.42578125" style="1"/>
  </cols>
  <sheetData>
    <row r="1" spans="1:13" ht="18.75" thickBot="1" x14ac:dyDescent="0.45">
      <c r="A1" s="11" t="s">
        <v>57</v>
      </c>
      <c r="G1" s="11"/>
      <c r="K1" s="87" t="s">
        <v>63</v>
      </c>
      <c r="L1" s="87" t="s">
        <v>61</v>
      </c>
      <c r="M1" s="88" t="s">
        <v>62</v>
      </c>
    </row>
    <row r="2" spans="1:13" ht="19.5" thickTop="1" thickBot="1" x14ac:dyDescent="0.45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88"/>
      <c r="L2" s="88"/>
      <c r="M2" s="88"/>
    </row>
    <row r="3" spans="1:13" s="19" customFormat="1" ht="21" customHeight="1" thickBot="1" x14ac:dyDescent="0.45">
      <c r="A3" s="36" t="s">
        <v>7</v>
      </c>
      <c r="B3" s="41" t="s">
        <v>70</v>
      </c>
      <c r="C3" s="42">
        <v>225</v>
      </c>
      <c r="D3" s="43">
        <v>1018</v>
      </c>
      <c r="E3" s="42">
        <v>225</v>
      </c>
      <c r="F3" s="42">
        <v>1011</v>
      </c>
      <c r="G3" s="42">
        <v>225</v>
      </c>
      <c r="H3" s="42">
        <v>1018</v>
      </c>
      <c r="I3" s="38">
        <f>(SUM(C3/D3+E3/F3+G3/H3)*1000)/3</f>
        <v>221.53171692910402</v>
      </c>
      <c r="K3" s="39">
        <v>222.50316003796129</v>
      </c>
      <c r="L3" s="21">
        <f t="shared" ref="L3:L27" si="0">I3-K3</f>
        <v>-0.97144310885727236</v>
      </c>
      <c r="M3" s="22">
        <f>(I3-K3)/K3</f>
        <v>-4.3659744369092751E-3</v>
      </c>
    </row>
    <row r="4" spans="1:13" ht="21" customHeight="1" thickBot="1" x14ac:dyDescent="0.45">
      <c r="A4" s="36" t="s">
        <v>42</v>
      </c>
      <c r="B4" s="41" t="s">
        <v>70</v>
      </c>
      <c r="C4" s="42">
        <v>500</v>
      </c>
      <c r="D4" s="43">
        <v>1002</v>
      </c>
      <c r="E4" s="42">
        <v>500</v>
      </c>
      <c r="F4" s="42">
        <v>998</v>
      </c>
      <c r="G4" s="42">
        <v>500</v>
      </c>
      <c r="H4" s="42">
        <v>1015</v>
      </c>
      <c r="I4" s="38">
        <f t="shared" ref="I4:I13" si="1">(SUM(C4/D4+E4/F4+G4/H4)*1000)/3</f>
        <v>497.53827915147457</v>
      </c>
      <c r="K4" s="39">
        <v>497.28255739044147</v>
      </c>
      <c r="L4" s="25">
        <f t="shared" si="0"/>
        <v>0.25572176103310085</v>
      </c>
      <c r="M4" s="26">
        <f t="shared" ref="M4:M27" si="2">(I4-K4)/K4</f>
        <v>5.1423834846537936E-4</v>
      </c>
    </row>
    <row r="5" spans="1:13" s="19" customFormat="1" ht="21" customHeight="1" thickBot="1" x14ac:dyDescent="0.45">
      <c r="A5" s="36" t="s">
        <v>11</v>
      </c>
      <c r="B5" s="41" t="s">
        <v>70</v>
      </c>
      <c r="C5" s="42">
        <v>350</v>
      </c>
      <c r="D5" s="43">
        <v>982</v>
      </c>
      <c r="E5" s="42">
        <v>350</v>
      </c>
      <c r="F5" s="42">
        <v>988</v>
      </c>
      <c r="G5" s="42">
        <v>350</v>
      </c>
      <c r="H5" s="42">
        <v>990</v>
      </c>
      <c r="I5" s="38">
        <f t="shared" si="1"/>
        <v>354.73394809872457</v>
      </c>
      <c r="K5" s="39">
        <v>347.47138387015411</v>
      </c>
      <c r="L5" s="21">
        <f t="shared" si="0"/>
        <v>7.2625642285704544</v>
      </c>
      <c r="M5" s="22">
        <f t="shared" si="2"/>
        <v>2.0901186588891556E-2</v>
      </c>
    </row>
    <row r="6" spans="1:13" s="19" customFormat="1" ht="21" customHeight="1" thickBot="1" x14ac:dyDescent="0.45">
      <c r="A6" s="36" t="s">
        <v>12</v>
      </c>
      <c r="B6" s="41" t="s">
        <v>70</v>
      </c>
      <c r="C6" s="42">
        <v>375</v>
      </c>
      <c r="D6" s="43">
        <v>995</v>
      </c>
      <c r="E6" s="42">
        <v>375</v>
      </c>
      <c r="F6" s="42">
        <v>997</v>
      </c>
      <c r="G6" s="42">
        <v>375</v>
      </c>
      <c r="H6" s="42">
        <v>1010</v>
      </c>
      <c r="I6" s="38">
        <f t="shared" si="1"/>
        <v>374.76664532629684</v>
      </c>
      <c r="K6" s="39">
        <v>365.47596729769793</v>
      </c>
      <c r="L6" s="21">
        <f t="shared" si="0"/>
        <v>9.2906780285989043</v>
      </c>
      <c r="M6" s="22">
        <f t="shared" si="2"/>
        <v>2.5420763223621749E-2</v>
      </c>
    </row>
    <row r="7" spans="1:13" s="19" customFormat="1" ht="21" customHeight="1" thickBot="1" x14ac:dyDescent="0.45">
      <c r="A7" s="36" t="s">
        <v>13</v>
      </c>
      <c r="B7" s="41" t="s">
        <v>70</v>
      </c>
      <c r="C7" s="42">
        <v>300</v>
      </c>
      <c r="D7" s="43">
        <v>795</v>
      </c>
      <c r="E7" s="42">
        <v>300</v>
      </c>
      <c r="F7" s="42">
        <v>810</v>
      </c>
      <c r="G7" s="42">
        <v>300</v>
      </c>
      <c r="H7" s="42">
        <v>800</v>
      </c>
      <c r="I7" s="38">
        <f t="shared" si="1"/>
        <v>374.24295364546941</v>
      </c>
      <c r="K7" s="39">
        <v>373.06495034494969</v>
      </c>
      <c r="L7" s="21">
        <f t="shared" si="0"/>
        <v>1.1780033005197197</v>
      </c>
      <c r="M7" s="22">
        <f t="shared" si="2"/>
        <v>3.1576359543572618E-3</v>
      </c>
    </row>
    <row r="8" spans="1:13" ht="21" customHeight="1" thickBot="1" x14ac:dyDescent="0.45">
      <c r="A8" s="37" t="s">
        <v>64</v>
      </c>
      <c r="B8" s="41" t="s">
        <v>70</v>
      </c>
      <c r="C8" s="43">
        <v>500</v>
      </c>
      <c r="D8" s="43">
        <v>999</v>
      </c>
      <c r="E8" s="43">
        <v>500</v>
      </c>
      <c r="F8" s="43">
        <v>1008</v>
      </c>
      <c r="G8" s="43">
        <v>500</v>
      </c>
      <c r="H8" s="43">
        <v>1015</v>
      </c>
      <c r="I8" s="39">
        <f t="shared" si="1"/>
        <v>496.3810279902234</v>
      </c>
      <c r="K8" s="39">
        <v>497.19092635076521</v>
      </c>
      <c r="L8" s="25">
        <f t="shared" si="0"/>
        <v>-0.80989836054180842</v>
      </c>
      <c r="M8" s="26">
        <f t="shared" si="2"/>
        <v>-1.6289483930976448E-3</v>
      </c>
    </row>
    <row r="9" spans="1:13" s="19" customFormat="1" ht="21" customHeight="1" thickBot="1" x14ac:dyDescent="0.45">
      <c r="A9" s="36" t="s">
        <v>43</v>
      </c>
      <c r="B9" s="41" t="s">
        <v>70</v>
      </c>
      <c r="C9" s="42">
        <v>600</v>
      </c>
      <c r="D9" s="43">
        <v>980</v>
      </c>
      <c r="E9" s="42">
        <v>600</v>
      </c>
      <c r="F9" s="42">
        <v>986</v>
      </c>
      <c r="G9" s="42">
        <v>600</v>
      </c>
      <c r="H9" s="42">
        <v>990</v>
      </c>
      <c r="I9" s="38">
        <f t="shared" si="1"/>
        <v>608.9415912655553</v>
      </c>
      <c r="K9" s="39">
        <v>610.41478158374741</v>
      </c>
      <c r="L9" s="21">
        <f t="shared" si="0"/>
        <v>-1.4731903181921098</v>
      </c>
      <c r="M9" s="22">
        <f t="shared" si="2"/>
        <v>-2.4134250392329197E-3</v>
      </c>
    </row>
    <row r="10" spans="1:13" s="19" customFormat="1" ht="23.25" thickBot="1" x14ac:dyDescent="0.45">
      <c r="A10" s="37" t="s">
        <v>44</v>
      </c>
      <c r="B10" s="41" t="s">
        <v>70</v>
      </c>
      <c r="C10" s="43">
        <v>1000</v>
      </c>
      <c r="D10" s="43">
        <v>2770</v>
      </c>
      <c r="E10" s="42">
        <v>1000</v>
      </c>
      <c r="F10" s="42">
        <v>2779</v>
      </c>
      <c r="G10" s="42">
        <v>1000</v>
      </c>
      <c r="H10" s="42">
        <v>2739</v>
      </c>
      <c r="I10" s="38">
        <f t="shared" si="1"/>
        <v>361.98308354305874</v>
      </c>
      <c r="K10" s="39">
        <v>355.37525925901491</v>
      </c>
      <c r="L10" s="21">
        <f>I10-K10</f>
        <v>6.6078242840438293</v>
      </c>
      <c r="M10" s="22">
        <f t="shared" si="2"/>
        <v>1.8593934473158481E-2</v>
      </c>
    </row>
    <row r="11" spans="1:13" s="19" customFormat="1" ht="23.25" thickBot="1" x14ac:dyDescent="0.45">
      <c r="A11" s="36" t="s">
        <v>45</v>
      </c>
      <c r="B11" s="41" t="s">
        <v>70</v>
      </c>
      <c r="C11" s="42">
        <v>200</v>
      </c>
      <c r="D11" s="43">
        <v>913</v>
      </c>
      <c r="E11" s="42">
        <v>200</v>
      </c>
      <c r="F11" s="42">
        <v>915</v>
      </c>
      <c r="G11" s="42">
        <v>200</v>
      </c>
      <c r="H11" s="42">
        <v>925</v>
      </c>
      <c r="I11" s="38">
        <f t="shared" si="1"/>
        <v>217.95116719074849</v>
      </c>
      <c r="K11" s="39">
        <v>199.71050905061978</v>
      </c>
      <c r="L11" s="21">
        <f t="shared" si="0"/>
        <v>18.240658140128716</v>
      </c>
      <c r="M11" s="22">
        <f t="shared" si="2"/>
        <v>9.133549469600187E-2</v>
      </c>
    </row>
    <row r="12" spans="1:13" s="19" customFormat="1" ht="23.25" thickBot="1" x14ac:dyDescent="0.45">
      <c r="A12" s="37" t="s">
        <v>17</v>
      </c>
      <c r="B12" s="41" t="s">
        <v>70</v>
      </c>
      <c r="C12" s="43">
        <v>100</v>
      </c>
      <c r="D12" s="43">
        <v>129</v>
      </c>
      <c r="E12" s="42">
        <v>100</v>
      </c>
      <c r="F12" s="43">
        <v>110</v>
      </c>
      <c r="G12" s="42">
        <v>100</v>
      </c>
      <c r="H12" s="43">
        <v>136</v>
      </c>
      <c r="I12" s="38">
        <f t="shared" si="1"/>
        <v>806.52627506252691</v>
      </c>
      <c r="K12" s="39">
        <v>864.65426755807869</v>
      </c>
      <c r="L12" s="21">
        <f t="shared" si="0"/>
        <v>-58.12799249555178</v>
      </c>
      <c r="M12" s="22">
        <f t="shared" si="2"/>
        <v>-6.7226861274523611E-2</v>
      </c>
    </row>
    <row r="13" spans="1:13" ht="21" customHeight="1" thickBot="1" x14ac:dyDescent="0.45">
      <c r="A13" s="36" t="s">
        <v>46</v>
      </c>
      <c r="B13" s="41" t="s">
        <v>70</v>
      </c>
      <c r="C13" s="42">
        <v>200</v>
      </c>
      <c r="D13" s="43">
        <v>263</v>
      </c>
      <c r="E13" s="42">
        <v>200</v>
      </c>
      <c r="F13" s="42">
        <v>260</v>
      </c>
      <c r="G13" s="42">
        <v>200</v>
      </c>
      <c r="H13" s="42">
        <v>266</v>
      </c>
      <c r="I13" s="38">
        <f t="shared" si="1"/>
        <v>760.5222474143826</v>
      </c>
      <c r="K13" s="39">
        <v>754.98562631928405</v>
      </c>
      <c r="L13" s="25">
        <f t="shared" si="0"/>
        <v>5.5366210950985533</v>
      </c>
      <c r="M13" s="26">
        <f t="shared" si="2"/>
        <v>7.3334125870591228E-3</v>
      </c>
    </row>
    <row r="14" spans="1:13" ht="21" customHeight="1" thickBot="1" x14ac:dyDescent="0.45">
      <c r="A14" s="36" t="s">
        <v>19</v>
      </c>
      <c r="B14" s="41" t="s">
        <v>71</v>
      </c>
      <c r="C14" s="42">
        <v>1200</v>
      </c>
      <c r="D14" s="44"/>
      <c r="E14" s="42">
        <v>1200</v>
      </c>
      <c r="F14" s="44"/>
      <c r="G14" s="42">
        <v>1200</v>
      </c>
      <c r="H14" s="45"/>
      <c r="I14" s="38">
        <f>(+C14+E14+G14)/3</f>
        <v>1200</v>
      </c>
      <c r="K14" s="38">
        <v>1200</v>
      </c>
      <c r="L14" s="25">
        <f t="shared" si="0"/>
        <v>0</v>
      </c>
      <c r="M14" s="26">
        <f t="shared" si="2"/>
        <v>0</v>
      </c>
    </row>
    <row r="15" spans="1:13" ht="21" customHeight="1" thickBot="1" x14ac:dyDescent="0.45">
      <c r="A15" s="36" t="s">
        <v>20</v>
      </c>
      <c r="B15" s="41" t="s">
        <v>71</v>
      </c>
      <c r="C15" s="43">
        <v>550</v>
      </c>
      <c r="D15" s="44"/>
      <c r="E15" s="42">
        <v>550</v>
      </c>
      <c r="F15" s="44"/>
      <c r="G15" s="42">
        <v>550</v>
      </c>
      <c r="H15" s="45"/>
      <c r="I15" s="38">
        <f t="shared" ref="I15:I31" si="3">(+C15+E15+G15)/3</f>
        <v>550</v>
      </c>
      <c r="K15" s="38">
        <v>550</v>
      </c>
      <c r="L15" s="25">
        <f t="shared" si="0"/>
        <v>0</v>
      </c>
      <c r="M15" s="26">
        <f t="shared" si="2"/>
        <v>0</v>
      </c>
    </row>
    <row r="16" spans="1:13" s="19" customFormat="1" ht="21" customHeight="1" thickBot="1" x14ac:dyDescent="0.45">
      <c r="A16" s="36" t="s">
        <v>21</v>
      </c>
      <c r="B16" s="41" t="s">
        <v>71</v>
      </c>
      <c r="C16" s="43">
        <v>600</v>
      </c>
      <c r="D16" s="44"/>
      <c r="E16" s="42">
        <v>600</v>
      </c>
      <c r="F16" s="44"/>
      <c r="G16" s="42">
        <v>600</v>
      </c>
      <c r="H16" s="45"/>
      <c r="I16" s="38">
        <f t="shared" si="3"/>
        <v>600</v>
      </c>
      <c r="K16" s="38">
        <v>600</v>
      </c>
      <c r="L16" s="21">
        <f t="shared" si="0"/>
        <v>0</v>
      </c>
      <c r="M16" s="22">
        <f t="shared" si="2"/>
        <v>0</v>
      </c>
    </row>
    <row r="17" spans="1:13" s="19" customFormat="1" ht="21" customHeight="1" thickBot="1" x14ac:dyDescent="0.45">
      <c r="A17" s="37" t="s">
        <v>22</v>
      </c>
      <c r="B17" s="41" t="s">
        <v>71</v>
      </c>
      <c r="C17" s="43">
        <v>375</v>
      </c>
      <c r="D17" s="46"/>
      <c r="E17" s="42">
        <v>375</v>
      </c>
      <c r="F17" s="46"/>
      <c r="G17" s="42">
        <v>375</v>
      </c>
      <c r="H17" s="47"/>
      <c r="I17" s="38">
        <f t="shared" si="3"/>
        <v>375</v>
      </c>
      <c r="K17" s="38">
        <v>375</v>
      </c>
      <c r="L17" s="21">
        <f t="shared" si="0"/>
        <v>0</v>
      </c>
      <c r="M17" s="22">
        <f t="shared" si="2"/>
        <v>0</v>
      </c>
    </row>
    <row r="18" spans="1:13" s="19" customFormat="1" ht="21" customHeight="1" thickBot="1" x14ac:dyDescent="0.45">
      <c r="A18" s="36" t="s">
        <v>47</v>
      </c>
      <c r="B18" s="41" t="s">
        <v>72</v>
      </c>
      <c r="C18" s="43">
        <v>3300</v>
      </c>
      <c r="D18" s="44"/>
      <c r="E18" s="42">
        <v>3300</v>
      </c>
      <c r="F18" s="44"/>
      <c r="G18" s="42">
        <v>3300</v>
      </c>
      <c r="H18" s="45"/>
      <c r="I18" s="38">
        <f t="shared" si="3"/>
        <v>3300</v>
      </c>
      <c r="K18" s="38">
        <v>3300</v>
      </c>
      <c r="L18" s="21">
        <f t="shared" si="0"/>
        <v>0</v>
      </c>
      <c r="M18" s="22">
        <f t="shared" si="2"/>
        <v>0</v>
      </c>
    </row>
    <row r="19" spans="1:13" s="19" customFormat="1" ht="21" customHeight="1" thickBot="1" x14ac:dyDescent="0.45">
      <c r="A19" s="36" t="s">
        <v>24</v>
      </c>
      <c r="B19" s="41" t="s">
        <v>72</v>
      </c>
      <c r="C19" s="43">
        <v>6850</v>
      </c>
      <c r="D19" s="44"/>
      <c r="E19" s="42">
        <v>6850</v>
      </c>
      <c r="F19" s="44"/>
      <c r="G19" s="42">
        <v>6850</v>
      </c>
      <c r="H19" s="45"/>
      <c r="I19" s="38">
        <f t="shared" si="3"/>
        <v>6850</v>
      </c>
      <c r="K19" s="38">
        <v>6850</v>
      </c>
      <c r="L19" s="21">
        <f t="shared" si="0"/>
        <v>0</v>
      </c>
      <c r="M19" s="22">
        <f t="shared" si="2"/>
        <v>0</v>
      </c>
    </row>
    <row r="20" spans="1:13" ht="21" customHeight="1" thickBot="1" x14ac:dyDescent="0.45">
      <c r="A20" s="36" t="s">
        <v>48</v>
      </c>
      <c r="B20" s="41" t="s">
        <v>73</v>
      </c>
      <c r="C20" s="43">
        <v>1200</v>
      </c>
      <c r="D20" s="44"/>
      <c r="E20" s="42">
        <v>1300</v>
      </c>
      <c r="F20" s="44"/>
      <c r="G20" s="42">
        <v>1200</v>
      </c>
      <c r="H20" s="45"/>
      <c r="I20" s="38">
        <f t="shared" si="3"/>
        <v>1233.3333333333333</v>
      </c>
      <c r="K20" s="38">
        <v>1233.3333333333333</v>
      </c>
      <c r="L20" s="25">
        <f t="shared" si="0"/>
        <v>0</v>
      </c>
      <c r="M20" s="26">
        <f t="shared" si="2"/>
        <v>0</v>
      </c>
    </row>
    <row r="21" spans="1:13" ht="21" customHeight="1" thickBot="1" x14ac:dyDescent="0.45">
      <c r="A21" s="36" t="s">
        <v>25</v>
      </c>
      <c r="B21" s="41" t="s">
        <v>73</v>
      </c>
      <c r="C21" s="42">
        <v>2800</v>
      </c>
      <c r="D21" s="44"/>
      <c r="E21" s="42">
        <v>2800</v>
      </c>
      <c r="F21" s="44"/>
      <c r="G21" s="42">
        <v>2800</v>
      </c>
      <c r="H21" s="45"/>
      <c r="I21" s="38">
        <f t="shared" si="3"/>
        <v>2800</v>
      </c>
      <c r="K21" s="38">
        <v>2800</v>
      </c>
      <c r="L21" s="25">
        <f t="shared" si="0"/>
        <v>0</v>
      </c>
      <c r="M21" s="26">
        <f t="shared" si="2"/>
        <v>0</v>
      </c>
    </row>
    <row r="22" spans="1:13" s="31" customFormat="1" ht="21" customHeight="1" thickBot="1" x14ac:dyDescent="0.45">
      <c r="A22" s="36" t="s">
        <v>26</v>
      </c>
      <c r="B22" s="41" t="s">
        <v>73</v>
      </c>
      <c r="C22" s="42">
        <v>2800</v>
      </c>
      <c r="D22" s="44"/>
      <c r="E22" s="42">
        <v>2800</v>
      </c>
      <c r="F22" s="44"/>
      <c r="G22" s="42">
        <v>2800</v>
      </c>
      <c r="H22" s="45"/>
      <c r="I22" s="38">
        <f t="shared" si="3"/>
        <v>2800</v>
      </c>
      <c r="K22" s="38">
        <v>2800</v>
      </c>
      <c r="L22" s="25">
        <f t="shared" si="0"/>
        <v>0</v>
      </c>
      <c r="M22" s="26">
        <f t="shared" si="2"/>
        <v>0</v>
      </c>
    </row>
    <row r="23" spans="1:13" ht="21" customHeight="1" thickBot="1" x14ac:dyDescent="0.45">
      <c r="A23" s="36" t="s">
        <v>65</v>
      </c>
      <c r="B23" s="41" t="s">
        <v>72</v>
      </c>
      <c r="C23" s="42">
        <v>5500</v>
      </c>
      <c r="D23" s="44"/>
      <c r="E23" s="42">
        <v>5500</v>
      </c>
      <c r="F23" s="44"/>
      <c r="G23" s="42">
        <v>5300</v>
      </c>
      <c r="H23" s="45"/>
      <c r="I23" s="38">
        <f t="shared" si="3"/>
        <v>5433.333333333333</v>
      </c>
      <c r="K23" s="38">
        <v>5433.333333333333</v>
      </c>
      <c r="L23" s="25">
        <f t="shared" si="0"/>
        <v>0</v>
      </c>
      <c r="M23" s="26">
        <f t="shared" si="2"/>
        <v>0</v>
      </c>
    </row>
    <row r="24" spans="1:13" ht="21" customHeight="1" thickBot="1" x14ac:dyDescent="0.45">
      <c r="A24" s="36" t="s">
        <v>66</v>
      </c>
      <c r="B24" s="41" t="s">
        <v>73</v>
      </c>
      <c r="C24" s="42">
        <v>1000</v>
      </c>
      <c r="D24" s="44"/>
      <c r="E24" s="42">
        <v>1000</v>
      </c>
      <c r="F24" s="44"/>
      <c r="G24" s="42">
        <v>1000</v>
      </c>
      <c r="H24" s="45"/>
      <c r="I24" s="39">
        <f t="shared" si="3"/>
        <v>1000</v>
      </c>
      <c r="K24" s="38">
        <v>1000</v>
      </c>
      <c r="L24" s="25">
        <f t="shared" si="0"/>
        <v>0</v>
      </c>
      <c r="M24" s="26">
        <f t="shared" si="2"/>
        <v>0</v>
      </c>
    </row>
    <row r="25" spans="1:13" ht="21" customHeight="1" thickBot="1" x14ac:dyDescent="0.45">
      <c r="A25" s="37" t="s">
        <v>67</v>
      </c>
      <c r="B25" s="41" t="s">
        <v>73</v>
      </c>
      <c r="C25" s="43">
        <v>1000</v>
      </c>
      <c r="D25" s="46"/>
      <c r="E25" s="43">
        <v>1000</v>
      </c>
      <c r="F25" s="46"/>
      <c r="G25" s="43">
        <v>1000</v>
      </c>
      <c r="H25" s="47"/>
      <c r="I25" s="39">
        <f t="shared" si="3"/>
        <v>1000</v>
      </c>
      <c r="K25" s="38">
        <v>1000</v>
      </c>
      <c r="L25" s="25">
        <f t="shared" si="0"/>
        <v>0</v>
      </c>
      <c r="M25" s="26">
        <f t="shared" si="2"/>
        <v>0</v>
      </c>
    </row>
    <row r="26" spans="1:13" ht="21" customHeight="1" thickBot="1" x14ac:dyDescent="0.45">
      <c r="A26" s="36" t="s">
        <v>27</v>
      </c>
      <c r="B26" s="41" t="s">
        <v>73</v>
      </c>
      <c r="C26" s="42">
        <v>500</v>
      </c>
      <c r="D26" s="44"/>
      <c r="E26" s="42">
        <v>500</v>
      </c>
      <c r="F26" s="44"/>
      <c r="G26" s="42">
        <v>500</v>
      </c>
      <c r="H26" s="45"/>
      <c r="I26" s="39">
        <f t="shared" si="3"/>
        <v>500</v>
      </c>
      <c r="K26" s="38">
        <v>500</v>
      </c>
      <c r="L26" s="25">
        <f t="shared" si="0"/>
        <v>0</v>
      </c>
      <c r="M26" s="26">
        <f t="shared" si="2"/>
        <v>0</v>
      </c>
    </row>
    <row r="27" spans="1:13" ht="21" customHeight="1" thickBot="1" x14ac:dyDescent="0.45">
      <c r="A27" s="36" t="s">
        <v>68</v>
      </c>
      <c r="B27" s="41" t="s">
        <v>73</v>
      </c>
      <c r="C27" s="43">
        <v>350</v>
      </c>
      <c r="D27" s="46"/>
      <c r="E27" s="43">
        <v>350</v>
      </c>
      <c r="F27" s="46"/>
      <c r="G27" s="43">
        <v>350</v>
      </c>
      <c r="H27" s="47"/>
      <c r="I27" s="39">
        <f t="shared" si="3"/>
        <v>350</v>
      </c>
      <c r="K27" s="38">
        <v>350</v>
      </c>
      <c r="L27" s="25">
        <f t="shared" si="0"/>
        <v>0</v>
      </c>
      <c r="M27" s="26">
        <f t="shared" si="2"/>
        <v>0</v>
      </c>
    </row>
    <row r="28" spans="1:13" ht="23.25" thickBot="1" x14ac:dyDescent="0.45">
      <c r="A28" s="36" t="s">
        <v>28</v>
      </c>
      <c r="B28" s="41" t="s">
        <v>74</v>
      </c>
      <c r="C28" s="42">
        <v>68000</v>
      </c>
      <c r="D28" s="44"/>
      <c r="E28" s="42">
        <v>68000</v>
      </c>
      <c r="F28" s="44"/>
      <c r="G28" s="42">
        <v>70000</v>
      </c>
      <c r="H28" s="45"/>
      <c r="I28" s="38">
        <f t="shared" si="3"/>
        <v>68666.666666666672</v>
      </c>
      <c r="J28" s="33"/>
      <c r="K28" s="38">
        <v>68666.666666666672</v>
      </c>
      <c r="L28" s="25">
        <f>I28-K28</f>
        <v>0</v>
      </c>
      <c r="M28" s="26">
        <f>(I28-K28)/K28</f>
        <v>0</v>
      </c>
    </row>
    <row r="29" spans="1:13" ht="23.25" thickBot="1" x14ac:dyDescent="0.45">
      <c r="A29" s="36" t="s">
        <v>29</v>
      </c>
      <c r="B29" s="41" t="s">
        <v>74</v>
      </c>
      <c r="C29" s="42">
        <v>68000</v>
      </c>
      <c r="D29" s="44"/>
      <c r="E29" s="42">
        <v>68000</v>
      </c>
      <c r="F29" s="44"/>
      <c r="G29" s="42">
        <v>70000</v>
      </c>
      <c r="H29" s="45"/>
      <c r="I29" s="38">
        <f t="shared" si="3"/>
        <v>68666.666666666672</v>
      </c>
      <c r="J29" s="33"/>
      <c r="K29" s="38">
        <v>68666.666666666672</v>
      </c>
      <c r="L29" s="25">
        <f>I29-K29</f>
        <v>0</v>
      </c>
      <c r="M29" s="26">
        <f>(I29-K29)/K29</f>
        <v>0</v>
      </c>
    </row>
    <row r="30" spans="1:13" ht="23.25" thickBot="1" x14ac:dyDescent="0.45">
      <c r="A30" s="36" t="s">
        <v>30</v>
      </c>
      <c r="B30" s="41" t="s">
        <v>74</v>
      </c>
      <c r="C30" s="42">
        <v>490000</v>
      </c>
      <c r="D30" s="44"/>
      <c r="E30" s="42">
        <v>490000</v>
      </c>
      <c r="F30" s="44"/>
      <c r="G30" s="42">
        <v>490000</v>
      </c>
      <c r="H30" s="45"/>
      <c r="I30" s="38">
        <f t="shared" si="3"/>
        <v>490000</v>
      </c>
      <c r="J30" s="33"/>
      <c r="K30" s="38">
        <v>490000</v>
      </c>
      <c r="L30" s="25">
        <f>I30-K30</f>
        <v>0</v>
      </c>
      <c r="M30" s="26">
        <f>(I30-K30)/K30</f>
        <v>0</v>
      </c>
    </row>
    <row r="31" spans="1:13" ht="23.25" thickBot="1" x14ac:dyDescent="0.45">
      <c r="A31" s="36" t="s">
        <v>31</v>
      </c>
      <c r="B31" s="41" t="s">
        <v>74</v>
      </c>
      <c r="C31" s="42">
        <v>490000</v>
      </c>
      <c r="D31" s="48"/>
      <c r="E31" s="42">
        <v>490000</v>
      </c>
      <c r="F31" s="48"/>
      <c r="G31" s="42">
        <v>490000</v>
      </c>
      <c r="H31" s="49"/>
      <c r="I31" s="38">
        <f t="shared" si="3"/>
        <v>490000</v>
      </c>
      <c r="J31" s="33"/>
      <c r="K31" s="38">
        <v>490000</v>
      </c>
      <c r="L31" s="25">
        <f>I31-K31</f>
        <v>0</v>
      </c>
      <c r="M31" s="26">
        <f>(I31-K31)/K31</f>
        <v>0</v>
      </c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3" zoomScaleNormal="100" workbookViewId="0">
      <pane xSplit="1" topLeftCell="B1" activePane="topRight" state="frozen"/>
      <selection pane="topRight" activeCell="D6" sqref="D6"/>
    </sheetView>
  </sheetViews>
  <sheetFormatPr baseColWidth="10" defaultRowHeight="30" customHeight="1" x14ac:dyDescent="0.4"/>
  <cols>
    <col min="1" max="1" width="49.28515625" style="1" customWidth="1"/>
    <col min="2" max="3" width="7.85546875" style="1" bestFit="1" customWidth="1"/>
    <col min="4" max="4" width="8.28515625" style="1" bestFit="1" customWidth="1"/>
    <col min="5" max="5" width="8" style="1" bestFit="1" customWidth="1"/>
    <col min="6" max="6" width="8.7109375" style="1" bestFit="1" customWidth="1"/>
    <col min="7" max="7" width="7.85546875" style="1" bestFit="1" customWidth="1"/>
    <col min="8" max="8" width="9.85546875" style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7.7109375" style="27" customWidth="1"/>
    <col min="14" max="14" width="6.42578125" style="1" bestFit="1" customWidth="1"/>
    <col min="15" max="16384" width="11.42578125" style="1"/>
  </cols>
  <sheetData>
    <row r="1" spans="1:13" ht="18.75" thickBot="1" x14ac:dyDescent="0.45">
      <c r="A1" s="11" t="s">
        <v>52</v>
      </c>
      <c r="G1" s="11"/>
      <c r="K1" s="87" t="s">
        <v>63</v>
      </c>
      <c r="L1" s="87" t="s">
        <v>61</v>
      </c>
      <c r="M1" s="88" t="s">
        <v>62</v>
      </c>
    </row>
    <row r="2" spans="1:13" ht="19.5" thickTop="1" thickBot="1" x14ac:dyDescent="0.45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88"/>
      <c r="L2" s="88"/>
      <c r="M2" s="88"/>
    </row>
    <row r="3" spans="1:13" s="19" customFormat="1" ht="21" customHeight="1" thickBot="1" x14ac:dyDescent="0.45">
      <c r="A3" s="36" t="s">
        <v>7</v>
      </c>
      <c r="B3" s="41" t="s">
        <v>70</v>
      </c>
      <c r="C3" s="52">
        <v>250</v>
      </c>
      <c r="D3" s="52">
        <v>1018</v>
      </c>
      <c r="E3" s="52">
        <v>250</v>
      </c>
      <c r="F3" s="52">
        <v>999</v>
      </c>
      <c r="G3" s="52">
        <v>250</v>
      </c>
      <c r="H3" s="52">
        <v>1024</v>
      </c>
      <c r="I3" s="38">
        <f>(SUM(C3/D3+E3/F3+G3/H3)*1000)/3</f>
        <v>246.65681434340365</v>
      </c>
      <c r="K3" s="38">
        <v>245.4204801017078</v>
      </c>
      <c r="L3" s="21">
        <f t="shared" ref="L3:L27" si="0">I3-K3</f>
        <v>1.2363342416958574</v>
      </c>
      <c r="M3" s="58">
        <f>(I3-K3)/K3</f>
        <v>5.0376164254242045E-3</v>
      </c>
    </row>
    <row r="4" spans="1:13" ht="21" customHeight="1" thickBot="1" x14ac:dyDescent="0.45">
      <c r="A4" s="36" t="s">
        <v>42</v>
      </c>
      <c r="B4" s="41" t="s">
        <v>70</v>
      </c>
      <c r="C4" s="52">
        <v>600</v>
      </c>
      <c r="D4" s="52">
        <v>1160</v>
      </c>
      <c r="E4" s="52">
        <v>600</v>
      </c>
      <c r="F4" s="52">
        <v>1154</v>
      </c>
      <c r="G4" s="52">
        <v>600</v>
      </c>
      <c r="H4" s="52">
        <v>1176</v>
      </c>
      <c r="I4" s="38">
        <f t="shared" ref="I4:I13" si="1">(SUM(C4/D4+E4/F4+G4/H4)*1000)/3</f>
        <v>515.79204561762549</v>
      </c>
      <c r="J4" s="19"/>
      <c r="K4" s="38">
        <v>512.79923080508377</v>
      </c>
      <c r="L4" s="25">
        <f t="shared" si="0"/>
        <v>2.9928148125417238</v>
      </c>
      <c r="M4" s="59">
        <f t="shared" ref="M4:M27" si="2">(I4-K4)/K4</f>
        <v>5.8362310876384675E-3</v>
      </c>
    </row>
    <row r="5" spans="1:13" s="19" customFormat="1" ht="21" customHeight="1" thickBot="1" x14ac:dyDescent="0.45">
      <c r="A5" s="36" t="s">
        <v>11</v>
      </c>
      <c r="B5" s="41" t="s">
        <v>70</v>
      </c>
      <c r="C5" s="52">
        <v>350</v>
      </c>
      <c r="D5" s="52">
        <v>928</v>
      </c>
      <c r="E5" s="52">
        <v>350</v>
      </c>
      <c r="F5" s="52">
        <v>986</v>
      </c>
      <c r="G5" s="52">
        <v>350</v>
      </c>
      <c r="H5" s="52">
        <v>978</v>
      </c>
      <c r="I5" s="38">
        <f t="shared" si="1"/>
        <v>363.33265236141705</v>
      </c>
      <c r="K5" s="38">
        <v>358.14902891300204</v>
      </c>
      <c r="L5" s="21">
        <f t="shared" si="0"/>
        <v>5.1836234484150054</v>
      </c>
      <c r="M5" s="58">
        <f t="shared" si="2"/>
        <v>1.4473370105588529E-2</v>
      </c>
    </row>
    <row r="6" spans="1:13" s="19" customFormat="1" ht="21" customHeight="1" thickBot="1" x14ac:dyDescent="0.45">
      <c r="A6" s="36" t="s">
        <v>12</v>
      </c>
      <c r="B6" s="41" t="s">
        <v>70</v>
      </c>
      <c r="C6" s="52">
        <v>400</v>
      </c>
      <c r="D6" s="52">
        <v>988</v>
      </c>
      <c r="E6" s="52">
        <v>400</v>
      </c>
      <c r="F6" s="52">
        <v>978</v>
      </c>
      <c r="G6" s="52">
        <v>400</v>
      </c>
      <c r="H6" s="52">
        <v>980</v>
      </c>
      <c r="I6" s="38">
        <f t="shared" si="1"/>
        <v>407.33983997049637</v>
      </c>
      <c r="K6" s="38">
        <v>395.9527756149746</v>
      </c>
      <c r="L6" s="21">
        <f t="shared" si="0"/>
        <v>11.387064355521773</v>
      </c>
      <c r="M6" s="58">
        <f t="shared" si="2"/>
        <v>2.8758642587707429E-2</v>
      </c>
    </row>
    <row r="7" spans="1:13" s="19" customFormat="1" ht="21" customHeight="1" thickBot="1" x14ac:dyDescent="0.45">
      <c r="A7" s="36" t="s">
        <v>13</v>
      </c>
      <c r="B7" s="41" t="s">
        <v>70</v>
      </c>
      <c r="C7" s="52">
        <v>300</v>
      </c>
      <c r="D7" s="52">
        <v>914</v>
      </c>
      <c r="E7" s="52">
        <v>300</v>
      </c>
      <c r="F7" s="52">
        <v>958</v>
      </c>
      <c r="G7" s="52">
        <v>300</v>
      </c>
      <c r="H7" s="52">
        <v>933</v>
      </c>
      <c r="I7" s="38">
        <f t="shared" si="1"/>
        <v>320.97446010372511</v>
      </c>
      <c r="K7" s="38">
        <v>314.10078592765893</v>
      </c>
      <c r="L7" s="21">
        <f t="shared" si="0"/>
        <v>6.8736741760661744</v>
      </c>
      <c r="M7" s="58">
        <f t="shared" si="2"/>
        <v>2.1883657997752548E-2</v>
      </c>
    </row>
    <row r="8" spans="1:13" ht="21" customHeight="1" thickBot="1" x14ac:dyDescent="0.45">
      <c r="A8" s="37" t="s">
        <v>64</v>
      </c>
      <c r="B8" s="41" t="s">
        <v>70</v>
      </c>
      <c r="C8" s="52">
        <v>500</v>
      </c>
      <c r="D8" s="52">
        <v>1000</v>
      </c>
      <c r="E8" s="52">
        <v>500</v>
      </c>
      <c r="F8" s="52">
        <v>1000</v>
      </c>
      <c r="G8" s="52">
        <v>500</v>
      </c>
      <c r="H8" s="52">
        <v>1000</v>
      </c>
      <c r="I8" s="39">
        <f t="shared" si="1"/>
        <v>500</v>
      </c>
      <c r="J8" s="19"/>
      <c r="K8" s="39">
        <v>500</v>
      </c>
      <c r="L8" s="25">
        <f t="shared" si="0"/>
        <v>0</v>
      </c>
      <c r="M8" s="59">
        <f t="shared" si="2"/>
        <v>0</v>
      </c>
    </row>
    <row r="9" spans="1:13" s="19" customFormat="1" ht="21" customHeight="1" thickBot="1" x14ac:dyDescent="0.45">
      <c r="A9" s="36" t="s">
        <v>43</v>
      </c>
      <c r="B9" s="41" t="s">
        <v>70</v>
      </c>
      <c r="C9" s="52">
        <v>600</v>
      </c>
      <c r="D9" s="52">
        <v>1067</v>
      </c>
      <c r="E9" s="52">
        <v>600</v>
      </c>
      <c r="F9" s="52">
        <v>998</v>
      </c>
      <c r="G9" s="52">
        <v>600</v>
      </c>
      <c r="H9" s="52">
        <v>955</v>
      </c>
      <c r="I9" s="38">
        <f t="shared" si="1"/>
        <v>597.26630992766661</v>
      </c>
      <c r="K9" s="38">
        <v>598.81951815447815</v>
      </c>
      <c r="L9" s="21">
        <f t="shared" si="0"/>
        <v>-1.5532082268115346</v>
      </c>
      <c r="M9" s="58">
        <f t="shared" si="2"/>
        <v>-2.593783568709348E-3</v>
      </c>
    </row>
    <row r="10" spans="1:13" s="19" customFormat="1" ht="23.25" thickBot="1" x14ac:dyDescent="0.45">
      <c r="A10" s="37" t="s">
        <v>44</v>
      </c>
      <c r="B10" s="41" t="s">
        <v>70</v>
      </c>
      <c r="C10" s="52">
        <v>500</v>
      </c>
      <c r="D10" s="52">
        <v>1568</v>
      </c>
      <c r="E10" s="52">
        <v>500</v>
      </c>
      <c r="F10" s="52">
        <v>1614</v>
      </c>
      <c r="G10" s="52">
        <v>500</v>
      </c>
      <c r="H10" s="52">
        <v>1677</v>
      </c>
      <c r="I10" s="38">
        <f t="shared" si="1"/>
        <v>308.93945173638633</v>
      </c>
      <c r="K10" s="38">
        <v>308.01081629203986</v>
      </c>
      <c r="L10" s="21">
        <f t="shared" si="0"/>
        <v>0.92863544434646883</v>
      </c>
      <c r="M10" s="58">
        <f t="shared" si="2"/>
        <v>3.0149442656779461E-3</v>
      </c>
    </row>
    <row r="11" spans="1:13" s="19" customFormat="1" ht="23.25" thickBot="1" x14ac:dyDescent="0.45">
      <c r="A11" s="36" t="s">
        <v>45</v>
      </c>
      <c r="B11" s="41" t="s">
        <v>70</v>
      </c>
      <c r="C11" s="52">
        <v>300</v>
      </c>
      <c r="D11" s="52">
        <v>1018</v>
      </c>
      <c r="E11" s="52">
        <v>300</v>
      </c>
      <c r="F11" s="52">
        <v>1014</v>
      </c>
      <c r="G11" s="52">
        <v>300</v>
      </c>
      <c r="H11" s="52">
        <v>1006</v>
      </c>
      <c r="I11" s="38">
        <f t="shared" si="1"/>
        <v>296.25473502937149</v>
      </c>
      <c r="K11" s="38">
        <v>295.38348577562806</v>
      </c>
      <c r="L11" s="21">
        <f t="shared" si="0"/>
        <v>0.87124925374342865</v>
      </c>
      <c r="M11" s="58">
        <f t="shared" si="2"/>
        <v>2.949553024115998E-3</v>
      </c>
    </row>
    <row r="12" spans="1:13" s="19" customFormat="1" ht="23.25" thickBot="1" x14ac:dyDescent="0.45">
      <c r="A12" s="37" t="s">
        <v>17</v>
      </c>
      <c r="B12" s="41" t="s">
        <v>70</v>
      </c>
      <c r="C12" s="52">
        <v>300</v>
      </c>
      <c r="D12" s="52">
        <v>992</v>
      </c>
      <c r="E12" s="52">
        <v>300</v>
      </c>
      <c r="F12" s="52">
        <v>973</v>
      </c>
      <c r="G12" s="52">
        <v>300</v>
      </c>
      <c r="H12" s="52">
        <v>987</v>
      </c>
      <c r="I12" s="38">
        <f t="shared" si="1"/>
        <v>304.8984971254294</v>
      </c>
      <c r="K12" s="38">
        <v>335.9779533239066</v>
      </c>
      <c r="L12" s="21">
        <f t="shared" si="0"/>
        <v>-31.079456198477203</v>
      </c>
      <c r="M12" s="58">
        <f t="shared" si="2"/>
        <v>-9.2504451232591448E-2</v>
      </c>
    </row>
    <row r="13" spans="1:13" ht="21" customHeight="1" thickBot="1" x14ac:dyDescent="0.45">
      <c r="A13" s="36" t="s">
        <v>46</v>
      </c>
      <c r="B13" s="41" t="s">
        <v>70</v>
      </c>
      <c r="C13" s="52">
        <v>900</v>
      </c>
      <c r="D13" s="52">
        <v>1396</v>
      </c>
      <c r="E13" s="52">
        <v>900</v>
      </c>
      <c r="F13" s="52">
        <v>1376</v>
      </c>
      <c r="G13" s="52">
        <v>950</v>
      </c>
      <c r="H13" s="52">
        <v>1391</v>
      </c>
      <c r="I13" s="38">
        <f t="shared" si="1"/>
        <v>660.57693525272509</v>
      </c>
      <c r="J13" s="19"/>
      <c r="K13" s="38">
        <v>621.57671325088529</v>
      </c>
      <c r="L13" s="25">
        <f t="shared" si="0"/>
        <v>39.000222001839802</v>
      </c>
      <c r="M13" s="59">
        <f t="shared" si="2"/>
        <v>6.2744020440962445E-2</v>
      </c>
    </row>
    <row r="14" spans="1:13" ht="21" customHeight="1" thickBot="1" x14ac:dyDescent="0.45">
      <c r="A14" s="36" t="s">
        <v>19</v>
      </c>
      <c r="B14" s="41" t="s">
        <v>71</v>
      </c>
      <c r="C14" s="52">
        <v>1000</v>
      </c>
      <c r="D14" s="53"/>
      <c r="E14" s="52">
        <v>1000</v>
      </c>
      <c r="F14" s="53"/>
      <c r="G14" s="52">
        <v>1000</v>
      </c>
      <c r="H14" s="54"/>
      <c r="I14" s="38">
        <f>(+C14+E14+G14)/3</f>
        <v>1000</v>
      </c>
      <c r="J14" s="19"/>
      <c r="K14" s="38">
        <v>1000</v>
      </c>
      <c r="L14" s="25">
        <f t="shared" si="0"/>
        <v>0</v>
      </c>
      <c r="M14" s="59">
        <f t="shared" si="2"/>
        <v>0</v>
      </c>
    </row>
    <row r="15" spans="1:13" ht="21" customHeight="1" thickBot="1" x14ac:dyDescent="0.45">
      <c r="A15" s="36" t="s">
        <v>20</v>
      </c>
      <c r="B15" s="41" t="s">
        <v>71</v>
      </c>
      <c r="C15" s="52">
        <v>900</v>
      </c>
      <c r="D15" s="53"/>
      <c r="E15" s="52">
        <v>900</v>
      </c>
      <c r="F15" s="53"/>
      <c r="G15" s="52">
        <v>900</v>
      </c>
      <c r="H15" s="54"/>
      <c r="I15" s="38">
        <f t="shared" ref="I15:I31" si="3">(+C15+E15+G15)/3</f>
        <v>900</v>
      </c>
      <c r="J15" s="19"/>
      <c r="K15" s="38">
        <v>900</v>
      </c>
      <c r="L15" s="25">
        <f t="shared" si="0"/>
        <v>0</v>
      </c>
      <c r="M15" s="59">
        <f t="shared" si="2"/>
        <v>0</v>
      </c>
    </row>
    <row r="16" spans="1:13" ht="21" customHeight="1" thickBot="1" x14ac:dyDescent="0.45">
      <c r="A16" s="36" t="s">
        <v>21</v>
      </c>
      <c r="B16" s="41" t="s">
        <v>71</v>
      </c>
      <c r="C16" s="52">
        <v>600</v>
      </c>
      <c r="D16" s="53"/>
      <c r="E16" s="52">
        <v>600</v>
      </c>
      <c r="F16" s="53"/>
      <c r="G16" s="52">
        <v>600</v>
      </c>
      <c r="H16" s="54"/>
      <c r="I16" s="38">
        <f t="shared" si="3"/>
        <v>600</v>
      </c>
      <c r="J16" s="19"/>
      <c r="K16" s="38">
        <v>600</v>
      </c>
      <c r="L16" s="25">
        <f t="shared" si="0"/>
        <v>0</v>
      </c>
      <c r="M16" s="59">
        <f t="shared" si="2"/>
        <v>0</v>
      </c>
    </row>
    <row r="17" spans="1:14" s="19" customFormat="1" ht="21" customHeight="1" thickBot="1" x14ac:dyDescent="0.45">
      <c r="A17" s="37" t="s">
        <v>22</v>
      </c>
      <c r="B17" s="41" t="s">
        <v>71</v>
      </c>
      <c r="C17" s="52">
        <v>400</v>
      </c>
      <c r="D17" s="53"/>
      <c r="E17" s="52">
        <v>400</v>
      </c>
      <c r="F17" s="53"/>
      <c r="G17" s="52">
        <v>400</v>
      </c>
      <c r="H17" s="54"/>
      <c r="I17" s="38">
        <f t="shared" si="3"/>
        <v>400</v>
      </c>
      <c r="K17" s="38">
        <v>400</v>
      </c>
      <c r="L17" s="21">
        <f t="shared" si="0"/>
        <v>0</v>
      </c>
      <c r="M17" s="58">
        <f t="shared" si="2"/>
        <v>0</v>
      </c>
      <c r="N17" s="28"/>
    </row>
    <row r="18" spans="1:14" s="19" customFormat="1" ht="21" customHeight="1" thickBot="1" x14ac:dyDescent="0.45">
      <c r="A18" s="36" t="s">
        <v>47</v>
      </c>
      <c r="B18" s="41" t="s">
        <v>72</v>
      </c>
      <c r="C18" s="52">
        <v>3500</v>
      </c>
      <c r="D18" s="53"/>
      <c r="E18" s="52">
        <v>3500</v>
      </c>
      <c r="F18" s="53"/>
      <c r="G18" s="52">
        <v>3500</v>
      </c>
      <c r="H18" s="54"/>
      <c r="I18" s="38">
        <f t="shared" si="3"/>
        <v>3500</v>
      </c>
      <c r="K18" s="38">
        <v>3500</v>
      </c>
      <c r="L18" s="21">
        <f t="shared" si="0"/>
        <v>0</v>
      </c>
      <c r="M18" s="58">
        <f t="shared" si="2"/>
        <v>0</v>
      </c>
      <c r="N18" s="28"/>
    </row>
    <row r="19" spans="1:14" ht="21" customHeight="1" thickBot="1" x14ac:dyDescent="0.45">
      <c r="A19" s="36" t="s">
        <v>24</v>
      </c>
      <c r="B19" s="41" t="s">
        <v>72</v>
      </c>
      <c r="C19" s="55">
        <v>7000</v>
      </c>
      <c r="D19" s="53"/>
      <c r="E19" s="55">
        <v>6700</v>
      </c>
      <c r="F19" s="53"/>
      <c r="G19" s="55">
        <v>7000</v>
      </c>
      <c r="H19" s="54"/>
      <c r="I19" s="38">
        <f t="shared" si="3"/>
        <v>6900</v>
      </c>
      <c r="J19" s="19"/>
      <c r="K19" s="38">
        <v>6866.666666666667</v>
      </c>
      <c r="L19" s="25">
        <f t="shared" si="0"/>
        <v>33.33333333333303</v>
      </c>
      <c r="M19" s="59">
        <f t="shared" si="2"/>
        <v>4.8543689320387903E-3</v>
      </c>
    </row>
    <row r="20" spans="1:14" ht="21" customHeight="1" thickBot="1" x14ac:dyDescent="0.45">
      <c r="A20" s="36" t="s">
        <v>48</v>
      </c>
      <c r="B20" s="41" t="s">
        <v>73</v>
      </c>
      <c r="C20" s="55">
        <v>1200</v>
      </c>
      <c r="D20" s="53"/>
      <c r="E20" s="52">
        <v>1200</v>
      </c>
      <c r="F20" s="53"/>
      <c r="G20" s="52">
        <v>1200</v>
      </c>
      <c r="H20" s="54"/>
      <c r="I20" s="38">
        <f t="shared" si="3"/>
        <v>1200</v>
      </c>
      <c r="J20" s="19"/>
      <c r="K20" s="38">
        <v>1200</v>
      </c>
      <c r="L20" s="25">
        <f t="shared" si="0"/>
        <v>0</v>
      </c>
      <c r="M20" s="59">
        <f t="shared" si="2"/>
        <v>0</v>
      </c>
    </row>
    <row r="21" spans="1:14" ht="21" customHeight="1" thickBot="1" x14ac:dyDescent="0.45">
      <c r="A21" s="36" t="s">
        <v>25</v>
      </c>
      <c r="B21" s="41" t="s">
        <v>73</v>
      </c>
      <c r="C21" s="52">
        <v>2000</v>
      </c>
      <c r="D21" s="53"/>
      <c r="E21" s="52">
        <v>2000</v>
      </c>
      <c r="F21" s="53"/>
      <c r="G21" s="52">
        <v>2000</v>
      </c>
      <c r="H21" s="54"/>
      <c r="I21" s="38">
        <f t="shared" si="3"/>
        <v>2000</v>
      </c>
      <c r="J21" s="19"/>
      <c r="K21" s="38">
        <v>2000</v>
      </c>
      <c r="L21" s="25">
        <f t="shared" si="0"/>
        <v>0</v>
      </c>
      <c r="M21" s="59">
        <f t="shared" si="2"/>
        <v>0</v>
      </c>
    </row>
    <row r="22" spans="1:14" ht="21" customHeight="1" thickBot="1" x14ac:dyDescent="0.45">
      <c r="A22" s="36" t="s">
        <v>26</v>
      </c>
      <c r="B22" s="41" t="s">
        <v>73</v>
      </c>
      <c r="C22" s="52">
        <v>2500</v>
      </c>
      <c r="D22" s="53"/>
      <c r="E22" s="52">
        <v>2500</v>
      </c>
      <c r="F22" s="53"/>
      <c r="G22" s="52">
        <v>2500</v>
      </c>
      <c r="H22" s="54"/>
      <c r="I22" s="38">
        <f t="shared" si="3"/>
        <v>2500</v>
      </c>
      <c r="J22" s="19"/>
      <c r="K22" s="38">
        <v>2500</v>
      </c>
      <c r="L22" s="25">
        <f t="shared" si="0"/>
        <v>0</v>
      </c>
      <c r="M22" s="59">
        <f t="shared" si="2"/>
        <v>0</v>
      </c>
    </row>
    <row r="23" spans="1:14" ht="21" customHeight="1" thickBot="1" x14ac:dyDescent="0.45">
      <c r="A23" s="36" t="s">
        <v>65</v>
      </c>
      <c r="B23" s="41" t="s">
        <v>72</v>
      </c>
      <c r="C23" s="52">
        <v>5500</v>
      </c>
      <c r="D23" s="53"/>
      <c r="E23" s="52">
        <v>5500</v>
      </c>
      <c r="F23" s="53"/>
      <c r="G23" s="52">
        <v>5500</v>
      </c>
      <c r="H23" s="54"/>
      <c r="I23" s="38">
        <f t="shared" si="3"/>
        <v>5500</v>
      </c>
      <c r="J23" s="19"/>
      <c r="K23" s="38">
        <v>5500</v>
      </c>
      <c r="L23" s="25">
        <f t="shared" si="0"/>
        <v>0</v>
      </c>
      <c r="M23" s="59">
        <f t="shared" si="2"/>
        <v>0</v>
      </c>
    </row>
    <row r="24" spans="1:14" ht="21" customHeight="1" thickBot="1" x14ac:dyDescent="0.45">
      <c r="A24" s="36" t="s">
        <v>66</v>
      </c>
      <c r="B24" s="41" t="s">
        <v>73</v>
      </c>
      <c r="C24" s="52">
        <v>1000</v>
      </c>
      <c r="D24" s="53"/>
      <c r="E24" s="52">
        <v>1000</v>
      </c>
      <c r="F24" s="53"/>
      <c r="G24" s="52">
        <v>1000</v>
      </c>
      <c r="H24" s="54"/>
      <c r="I24" s="39">
        <f t="shared" si="3"/>
        <v>1000</v>
      </c>
      <c r="J24" s="19"/>
      <c r="K24" s="39">
        <v>1000</v>
      </c>
      <c r="L24" s="25">
        <f t="shared" si="0"/>
        <v>0</v>
      </c>
      <c r="M24" s="59">
        <f t="shared" si="2"/>
        <v>0</v>
      </c>
    </row>
    <row r="25" spans="1:14" ht="21" customHeight="1" thickBot="1" x14ac:dyDescent="0.45">
      <c r="A25" s="37" t="s">
        <v>67</v>
      </c>
      <c r="B25" s="41" t="s">
        <v>73</v>
      </c>
      <c r="C25" s="52">
        <v>1000</v>
      </c>
      <c r="D25" s="53"/>
      <c r="E25" s="52">
        <v>1000</v>
      </c>
      <c r="F25" s="53"/>
      <c r="G25" s="52">
        <v>1000</v>
      </c>
      <c r="H25" s="54"/>
      <c r="I25" s="39">
        <f t="shared" si="3"/>
        <v>1000</v>
      </c>
      <c r="J25" s="19"/>
      <c r="K25" s="39">
        <v>1000</v>
      </c>
      <c r="L25" s="25">
        <f t="shared" si="0"/>
        <v>0</v>
      </c>
      <c r="M25" s="59">
        <f t="shared" si="2"/>
        <v>0</v>
      </c>
    </row>
    <row r="26" spans="1:14" ht="21" customHeight="1" thickBot="1" x14ac:dyDescent="0.45">
      <c r="A26" s="36" t="s">
        <v>27</v>
      </c>
      <c r="B26" s="41" t="s">
        <v>73</v>
      </c>
      <c r="C26" s="52">
        <v>500</v>
      </c>
      <c r="D26" s="53"/>
      <c r="E26" s="52">
        <v>500</v>
      </c>
      <c r="F26" s="53"/>
      <c r="G26" s="52">
        <v>500</v>
      </c>
      <c r="H26" s="54"/>
      <c r="I26" s="39">
        <f t="shared" si="3"/>
        <v>500</v>
      </c>
      <c r="J26" s="19"/>
      <c r="K26" s="39">
        <v>500</v>
      </c>
      <c r="L26" s="25">
        <f t="shared" si="0"/>
        <v>0</v>
      </c>
      <c r="M26" s="59">
        <f t="shared" si="2"/>
        <v>0</v>
      </c>
    </row>
    <row r="27" spans="1:14" ht="21" customHeight="1" thickBot="1" x14ac:dyDescent="0.45">
      <c r="A27" s="36" t="s">
        <v>68</v>
      </c>
      <c r="B27" s="41" t="s">
        <v>73</v>
      </c>
      <c r="C27" s="52">
        <v>350</v>
      </c>
      <c r="D27" s="53"/>
      <c r="E27" s="52">
        <v>350</v>
      </c>
      <c r="F27" s="53"/>
      <c r="G27" s="52">
        <v>350</v>
      </c>
      <c r="H27" s="54"/>
      <c r="I27" s="39">
        <f t="shared" si="3"/>
        <v>350</v>
      </c>
      <c r="J27" s="19"/>
      <c r="K27" s="39">
        <v>350</v>
      </c>
      <c r="L27" s="25">
        <f t="shared" si="0"/>
        <v>0</v>
      </c>
      <c r="M27" s="59">
        <f t="shared" si="2"/>
        <v>0</v>
      </c>
    </row>
    <row r="28" spans="1:14" ht="30" customHeight="1" thickBot="1" x14ac:dyDescent="0.45">
      <c r="A28" s="36" t="s">
        <v>28</v>
      </c>
      <c r="B28" s="41" t="s">
        <v>74</v>
      </c>
      <c r="C28" s="52">
        <v>74500</v>
      </c>
      <c r="D28" s="53"/>
      <c r="E28" s="52">
        <v>74000</v>
      </c>
      <c r="F28" s="53"/>
      <c r="G28" s="52">
        <v>74500</v>
      </c>
      <c r="H28" s="54"/>
      <c r="I28" s="38">
        <f t="shared" si="3"/>
        <v>74333.333333333328</v>
      </c>
      <c r="J28" s="19"/>
      <c r="K28" s="38">
        <v>74000</v>
      </c>
      <c r="L28" s="25">
        <f>I28-K28</f>
        <v>333.33333333332848</v>
      </c>
      <c r="M28" s="59">
        <f>(I28-K28)/K28</f>
        <v>4.5045045045044385E-3</v>
      </c>
    </row>
    <row r="29" spans="1:14" ht="30" customHeight="1" thickBot="1" x14ac:dyDescent="0.45">
      <c r="A29" s="36" t="s">
        <v>29</v>
      </c>
      <c r="B29" s="41" t="s">
        <v>74</v>
      </c>
      <c r="C29" s="52">
        <v>74000</v>
      </c>
      <c r="D29" s="53"/>
      <c r="E29" s="52">
        <v>74000</v>
      </c>
      <c r="F29" s="53"/>
      <c r="G29" s="52">
        <v>74500</v>
      </c>
      <c r="H29" s="54"/>
      <c r="I29" s="38">
        <f t="shared" si="3"/>
        <v>74166.666666666672</v>
      </c>
      <c r="J29" s="19"/>
      <c r="K29" s="38">
        <v>74000</v>
      </c>
      <c r="L29" s="25">
        <f>I29-K29</f>
        <v>166.66666666667152</v>
      </c>
      <c r="M29" s="59">
        <f>(I29-K29)/K29</f>
        <v>2.2522522522523177E-3</v>
      </c>
    </row>
    <row r="30" spans="1:14" ht="30" customHeight="1" thickBot="1" x14ac:dyDescent="0.45">
      <c r="A30" s="36" t="s">
        <v>30</v>
      </c>
      <c r="B30" s="41" t="s">
        <v>74</v>
      </c>
      <c r="C30" s="52">
        <v>490000</v>
      </c>
      <c r="D30" s="53"/>
      <c r="E30" s="52">
        <v>495000</v>
      </c>
      <c r="F30" s="53"/>
      <c r="G30" s="52">
        <v>490000</v>
      </c>
      <c r="H30" s="54"/>
      <c r="I30" s="38">
        <f t="shared" si="3"/>
        <v>491666.66666666669</v>
      </c>
      <c r="J30" s="19"/>
      <c r="K30" s="38">
        <v>491666.66666666669</v>
      </c>
      <c r="L30" s="25">
        <f>I30-K30</f>
        <v>0</v>
      </c>
      <c r="M30" s="59">
        <f>(I30-K30)/K30</f>
        <v>0</v>
      </c>
    </row>
    <row r="31" spans="1:14" ht="30" customHeight="1" thickBot="1" x14ac:dyDescent="0.45">
      <c r="A31" s="36" t="s">
        <v>31</v>
      </c>
      <c r="B31" s="41" t="s">
        <v>74</v>
      </c>
      <c r="C31" s="52">
        <v>495000</v>
      </c>
      <c r="D31" s="70"/>
      <c r="E31" s="52">
        <v>495000</v>
      </c>
      <c r="F31" s="70"/>
      <c r="G31" s="52">
        <v>495000</v>
      </c>
      <c r="H31" s="71"/>
      <c r="I31" s="38">
        <f t="shared" si="3"/>
        <v>495000</v>
      </c>
      <c r="J31" s="19"/>
      <c r="K31" s="38">
        <v>495000</v>
      </c>
      <c r="L31" s="25">
        <f>I31-K31</f>
        <v>0</v>
      </c>
      <c r="M31" s="59">
        <f>(I31-K31)/K31</f>
        <v>0</v>
      </c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6" zoomScaleNormal="100" workbookViewId="0">
      <selection activeCell="H14" sqref="H14"/>
    </sheetView>
  </sheetViews>
  <sheetFormatPr baseColWidth="10" defaultRowHeight="18" x14ac:dyDescent="0.4"/>
  <cols>
    <col min="1" max="1" width="49.28515625" style="1" customWidth="1"/>
    <col min="2" max="2" width="7.85546875" style="1" bestFit="1" customWidth="1"/>
    <col min="3" max="3" width="9.85546875" style="1" bestFit="1" customWidth="1"/>
    <col min="4" max="4" width="8.28515625" style="1" bestFit="1" customWidth="1"/>
    <col min="5" max="5" width="9.85546875" style="1" bestFit="1" customWidth="1"/>
    <col min="6" max="6" width="8.7109375" style="1" bestFit="1" customWidth="1"/>
    <col min="7" max="7" width="9.85546875" style="1" bestFit="1" customWidth="1"/>
    <col min="8" max="8" width="8.5703125" style="1" bestFit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9.5703125" style="27" bestFit="1" customWidth="1"/>
    <col min="14" max="14" width="6.42578125" style="1" bestFit="1" customWidth="1"/>
    <col min="15" max="15" width="6.42578125" style="1" customWidth="1"/>
    <col min="16" max="16384" width="11.42578125" style="1"/>
  </cols>
  <sheetData>
    <row r="1" spans="1:14" ht="18.75" thickBot="1" x14ac:dyDescent="0.45">
      <c r="A1" s="11" t="s">
        <v>51</v>
      </c>
      <c r="G1" s="11"/>
      <c r="K1" s="87" t="s">
        <v>63</v>
      </c>
      <c r="L1" s="87" t="s">
        <v>61</v>
      </c>
      <c r="M1" s="88" t="s">
        <v>62</v>
      </c>
    </row>
    <row r="2" spans="1:14" ht="19.5" thickTop="1" thickBot="1" x14ac:dyDescent="0.45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88"/>
      <c r="L2" s="88"/>
      <c r="M2" s="88"/>
    </row>
    <row r="3" spans="1:14" s="19" customFormat="1" ht="21" customHeight="1" thickBot="1" x14ac:dyDescent="0.45">
      <c r="A3" s="36" t="s">
        <v>7</v>
      </c>
      <c r="B3" s="41" t="s">
        <v>70</v>
      </c>
      <c r="C3" s="42">
        <v>150</v>
      </c>
      <c r="D3" s="43">
        <v>775</v>
      </c>
      <c r="E3" s="42">
        <v>150</v>
      </c>
      <c r="F3" s="42">
        <v>776</v>
      </c>
      <c r="G3" s="42">
        <v>150</v>
      </c>
      <c r="H3" s="42">
        <v>763</v>
      </c>
      <c r="I3" s="38">
        <f>(SUM(C3/D3+E3/F3+G3/H3)*1000)/3</f>
        <v>194.47991819873334</v>
      </c>
      <c r="K3" s="38">
        <v>212.17621712641446</v>
      </c>
      <c r="L3" s="21">
        <f t="shared" ref="L3:L27" si="0">I3-K3</f>
        <v>-17.696298927681113</v>
      </c>
      <c r="M3" s="58">
        <f>(I3-K3)/K3</f>
        <v>-8.3403781853352912E-2</v>
      </c>
    </row>
    <row r="4" spans="1:14" ht="21" customHeight="1" thickBot="1" x14ac:dyDescent="0.45">
      <c r="A4" s="36" t="s">
        <v>42</v>
      </c>
      <c r="B4" s="41" t="s">
        <v>70</v>
      </c>
      <c r="C4" s="42">
        <v>500</v>
      </c>
      <c r="D4" s="43">
        <v>982</v>
      </c>
      <c r="E4" s="42">
        <v>500</v>
      </c>
      <c r="F4" s="42">
        <v>972</v>
      </c>
      <c r="G4" s="42">
        <v>500</v>
      </c>
      <c r="H4" s="42">
        <v>988</v>
      </c>
      <c r="I4" s="38">
        <f t="shared" ref="I4:I13" si="1">(SUM(C4/D4+E4/F4+G4/H4)*1000)/3</f>
        <v>509.88037870836632</v>
      </c>
      <c r="K4" s="38">
        <v>508.99653025239513</v>
      </c>
      <c r="L4" s="25">
        <f t="shared" si="0"/>
        <v>0.88384845597119011</v>
      </c>
      <c r="M4" s="59">
        <f>(I4-K4)/K4</f>
        <v>1.7364528114423843E-3</v>
      </c>
    </row>
    <row r="5" spans="1:14" s="19" customFormat="1" ht="21" customHeight="1" thickBot="1" x14ac:dyDescent="0.45">
      <c r="A5" s="36" t="s">
        <v>11</v>
      </c>
      <c r="B5" s="41" t="s">
        <v>70</v>
      </c>
      <c r="C5" s="42">
        <v>250</v>
      </c>
      <c r="D5" s="43">
        <v>1031</v>
      </c>
      <c r="E5" s="42">
        <v>250</v>
      </c>
      <c r="F5" s="42">
        <v>1012</v>
      </c>
      <c r="G5" s="42">
        <v>250</v>
      </c>
      <c r="H5" s="42">
        <v>1021</v>
      </c>
      <c r="I5" s="38">
        <f t="shared" si="1"/>
        <v>244.79219389364061</v>
      </c>
      <c r="K5" s="38">
        <v>230.3583586198948</v>
      </c>
      <c r="L5" s="21">
        <f t="shared" si="0"/>
        <v>14.433835273745814</v>
      </c>
      <c r="M5" s="58">
        <f>(I5-K5)/K5</f>
        <v>6.2658179022548569E-2</v>
      </c>
    </row>
    <row r="6" spans="1:14" s="19" customFormat="1" ht="21" customHeight="1" thickBot="1" x14ac:dyDescent="0.45">
      <c r="A6" s="36" t="s">
        <v>12</v>
      </c>
      <c r="B6" s="41" t="s">
        <v>70</v>
      </c>
      <c r="C6" s="42">
        <v>250</v>
      </c>
      <c r="D6" s="43">
        <v>933</v>
      </c>
      <c r="E6" s="42">
        <v>250</v>
      </c>
      <c r="F6" s="42">
        <v>928</v>
      </c>
      <c r="G6" s="42">
        <v>250</v>
      </c>
      <c r="H6" s="42">
        <v>944</v>
      </c>
      <c r="I6" s="38">
        <f t="shared" si="1"/>
        <v>267.39330016627383</v>
      </c>
      <c r="K6" s="38">
        <v>250.71720926796107</v>
      </c>
      <c r="L6" s="21">
        <f t="shared" si="0"/>
        <v>16.676090898312765</v>
      </c>
      <c r="M6" s="58">
        <f>(I6-K6)/K6</f>
        <v>6.651354706365499E-2</v>
      </c>
    </row>
    <row r="7" spans="1:14" s="19" customFormat="1" ht="21" customHeight="1" thickBot="1" x14ac:dyDescent="0.45">
      <c r="A7" s="36" t="s">
        <v>13</v>
      </c>
      <c r="B7" s="41" t="s">
        <v>70</v>
      </c>
      <c r="C7" s="42">
        <v>250</v>
      </c>
      <c r="D7" s="43">
        <v>644</v>
      </c>
      <c r="E7" s="42">
        <v>250</v>
      </c>
      <c r="F7" s="42">
        <v>643</v>
      </c>
      <c r="G7" s="42">
        <v>250</v>
      </c>
      <c r="H7" s="42">
        <v>636</v>
      </c>
      <c r="I7" s="38">
        <f t="shared" si="1"/>
        <v>390.02766903539663</v>
      </c>
      <c r="K7" s="38">
        <v>387.21047834180445</v>
      </c>
      <c r="L7" s="21">
        <f t="shared" si="0"/>
        <v>2.8171906935921811</v>
      </c>
      <c r="M7" s="58">
        <f>(I7-K7)/K7</f>
        <v>7.2756055199140217E-3</v>
      </c>
    </row>
    <row r="8" spans="1:14" ht="21" customHeight="1" thickBot="1" x14ac:dyDescent="0.45">
      <c r="A8" s="37" t="s">
        <v>64</v>
      </c>
      <c r="B8" s="41" t="s">
        <v>70</v>
      </c>
      <c r="C8" s="43">
        <v>500</v>
      </c>
      <c r="D8" s="43">
        <v>1032</v>
      </c>
      <c r="E8" s="43">
        <v>500</v>
      </c>
      <c r="F8" s="43">
        <v>1009</v>
      </c>
      <c r="G8" s="43">
        <v>500</v>
      </c>
      <c r="H8" s="43">
        <v>1023</v>
      </c>
      <c r="I8" s="39">
        <f t="shared" si="1"/>
        <v>489.59827201897627</v>
      </c>
      <c r="K8" s="39">
        <v>492.04729341329886</v>
      </c>
      <c r="L8" s="25">
        <f t="shared" si="0"/>
        <v>-2.4490213943225854</v>
      </c>
      <c r="M8" s="59">
        <f t="shared" ref="M8:M27" si="2">(I8-K8)/K8</f>
        <v>-4.9772073276409864E-3</v>
      </c>
    </row>
    <row r="9" spans="1:14" s="19" customFormat="1" ht="21" customHeight="1" thickBot="1" x14ac:dyDescent="0.45">
      <c r="A9" s="36" t="s">
        <v>43</v>
      </c>
      <c r="B9" s="41" t="s">
        <v>70</v>
      </c>
      <c r="C9" s="42">
        <v>400</v>
      </c>
      <c r="D9" s="43">
        <v>730</v>
      </c>
      <c r="E9" s="42">
        <v>400</v>
      </c>
      <c r="F9" s="42">
        <v>755</v>
      </c>
      <c r="G9" s="42">
        <v>400</v>
      </c>
      <c r="H9" s="42">
        <v>758</v>
      </c>
      <c r="I9" s="38">
        <f t="shared" si="1"/>
        <v>535.15033849029658</v>
      </c>
      <c r="K9" s="38">
        <v>556.59798976295929</v>
      </c>
      <c r="L9" s="21">
        <f t="shared" si="0"/>
        <v>-21.447651272662711</v>
      </c>
      <c r="M9" s="58">
        <f t="shared" si="2"/>
        <v>-3.8533468799980236E-2</v>
      </c>
    </row>
    <row r="10" spans="1:14" s="19" customFormat="1" ht="23.25" thickBot="1" x14ac:dyDescent="0.45">
      <c r="A10" s="37" t="s">
        <v>44</v>
      </c>
      <c r="B10" s="41" t="s">
        <v>70</v>
      </c>
      <c r="C10" s="43">
        <v>200</v>
      </c>
      <c r="D10" s="43">
        <v>1475</v>
      </c>
      <c r="E10" s="42">
        <v>200</v>
      </c>
      <c r="F10" s="42">
        <v>1122</v>
      </c>
      <c r="G10" s="42">
        <v>200</v>
      </c>
      <c r="H10" s="42">
        <v>1222</v>
      </c>
      <c r="I10" s="38">
        <f t="shared" si="1"/>
        <v>159.17082029383423</v>
      </c>
      <c r="K10" s="38">
        <v>149.06564654788929</v>
      </c>
      <c r="L10" s="21">
        <f t="shared" si="0"/>
        <v>10.105173745944938</v>
      </c>
      <c r="M10" s="58">
        <f t="shared" si="2"/>
        <v>6.7790091009993503E-2</v>
      </c>
    </row>
    <row r="11" spans="1:14" s="19" customFormat="1" ht="23.25" thickBot="1" x14ac:dyDescent="0.45">
      <c r="A11" s="37" t="s">
        <v>45</v>
      </c>
      <c r="B11" s="41" t="s">
        <v>70</v>
      </c>
      <c r="C11" s="42">
        <v>100</v>
      </c>
      <c r="D11" s="43">
        <v>642</v>
      </c>
      <c r="E11" s="42">
        <v>100</v>
      </c>
      <c r="F11" s="42">
        <v>622</v>
      </c>
      <c r="G11" s="42">
        <v>100</v>
      </c>
      <c r="H11" s="42">
        <v>638</v>
      </c>
      <c r="I11" s="38">
        <f t="shared" si="1"/>
        <v>157.75825198922647</v>
      </c>
      <c r="K11" s="38">
        <v>156.33660602207334</v>
      </c>
      <c r="L11" s="21">
        <f t="shared" si="0"/>
        <v>1.4216459671531254</v>
      </c>
      <c r="M11" s="58">
        <f t="shared" si="2"/>
        <v>9.0934938612675376E-3</v>
      </c>
    </row>
    <row r="12" spans="1:14" s="19" customFormat="1" ht="23.25" thickBot="1" x14ac:dyDescent="0.45">
      <c r="A12" s="37" t="s">
        <v>17</v>
      </c>
      <c r="B12" s="41" t="s">
        <v>70</v>
      </c>
      <c r="C12" s="43">
        <v>50</v>
      </c>
      <c r="D12" s="43">
        <v>155</v>
      </c>
      <c r="E12" s="42">
        <v>50</v>
      </c>
      <c r="F12" s="43">
        <v>148</v>
      </c>
      <c r="G12" s="42">
        <v>50</v>
      </c>
      <c r="H12" s="43">
        <v>112</v>
      </c>
      <c r="I12" s="38">
        <f t="shared" si="1"/>
        <v>368.9490181425665</v>
      </c>
      <c r="K12" s="38">
        <v>391.79212854570295</v>
      </c>
      <c r="L12" s="21">
        <f t="shared" si="0"/>
        <v>-22.84311040313645</v>
      </c>
      <c r="M12" s="58">
        <f t="shared" si="2"/>
        <v>-5.8304158605554469E-2</v>
      </c>
      <c r="N12" s="28"/>
    </row>
    <row r="13" spans="1:14" ht="21" customHeight="1" thickBot="1" x14ac:dyDescent="0.45">
      <c r="A13" s="36" t="s">
        <v>46</v>
      </c>
      <c r="B13" s="41" t="s">
        <v>70</v>
      </c>
      <c r="C13" s="42">
        <v>200</v>
      </c>
      <c r="D13" s="43">
        <v>210</v>
      </c>
      <c r="E13" s="42">
        <v>200</v>
      </c>
      <c r="F13" s="42">
        <v>230</v>
      </c>
      <c r="G13" s="42">
        <v>200</v>
      </c>
      <c r="H13" s="42">
        <v>205</v>
      </c>
      <c r="I13" s="38">
        <f t="shared" si="1"/>
        <v>932.51864195660585</v>
      </c>
      <c r="K13" s="38">
        <v>897.53484568666909</v>
      </c>
      <c r="L13" s="25">
        <f t="shared" si="0"/>
        <v>34.983796269936761</v>
      </c>
      <c r="M13" s="59">
        <f t="shared" si="2"/>
        <v>3.8977646871383602E-2</v>
      </c>
      <c r="N13" s="10"/>
    </row>
    <row r="14" spans="1:14" ht="21" customHeight="1" thickBot="1" x14ac:dyDescent="0.45">
      <c r="A14" s="36" t="s">
        <v>19</v>
      </c>
      <c r="B14" s="41" t="s">
        <v>71</v>
      </c>
      <c r="C14" s="42">
        <v>1000</v>
      </c>
      <c r="D14" s="44"/>
      <c r="E14" s="42">
        <v>1000</v>
      </c>
      <c r="F14" s="44"/>
      <c r="G14" s="42">
        <v>1000</v>
      </c>
      <c r="H14" s="45"/>
      <c r="I14" s="38">
        <f>(+C14+E14+G14)/3</f>
        <v>1000</v>
      </c>
      <c r="K14" s="38">
        <v>1000</v>
      </c>
      <c r="L14" s="25">
        <f t="shared" si="0"/>
        <v>0</v>
      </c>
      <c r="M14" s="59">
        <f t="shared" si="2"/>
        <v>0</v>
      </c>
    </row>
    <row r="15" spans="1:14" ht="21" customHeight="1" thickBot="1" x14ac:dyDescent="0.45">
      <c r="A15" s="36" t="s">
        <v>20</v>
      </c>
      <c r="B15" s="41" t="s">
        <v>71</v>
      </c>
      <c r="C15" s="43">
        <v>800</v>
      </c>
      <c r="D15" s="44"/>
      <c r="E15" s="42">
        <v>800</v>
      </c>
      <c r="F15" s="44"/>
      <c r="G15" s="42">
        <v>800</v>
      </c>
      <c r="H15" s="45"/>
      <c r="I15" s="38">
        <f t="shared" ref="I15:I31" si="3">(+C15+E15+G15)/3</f>
        <v>800</v>
      </c>
      <c r="K15" s="38">
        <v>800</v>
      </c>
      <c r="L15" s="25">
        <f t="shared" si="0"/>
        <v>0</v>
      </c>
      <c r="M15" s="59">
        <f t="shared" si="2"/>
        <v>0</v>
      </c>
    </row>
    <row r="16" spans="1:14" ht="23.25" thickBot="1" x14ac:dyDescent="0.45">
      <c r="A16" s="36" t="s">
        <v>21</v>
      </c>
      <c r="B16" s="41" t="s">
        <v>71</v>
      </c>
      <c r="C16" s="43">
        <v>700</v>
      </c>
      <c r="D16" s="44"/>
      <c r="E16" s="42">
        <v>700</v>
      </c>
      <c r="F16" s="44"/>
      <c r="G16" s="42">
        <v>700</v>
      </c>
      <c r="H16" s="45"/>
      <c r="I16" s="38">
        <f t="shared" si="3"/>
        <v>700</v>
      </c>
      <c r="K16" s="38">
        <v>700</v>
      </c>
      <c r="L16" s="25">
        <f t="shared" si="0"/>
        <v>0</v>
      </c>
      <c r="M16" s="59">
        <f t="shared" si="2"/>
        <v>0</v>
      </c>
    </row>
    <row r="17" spans="1:13" s="19" customFormat="1" ht="21" customHeight="1" thickBot="1" x14ac:dyDescent="0.45">
      <c r="A17" s="37" t="s">
        <v>22</v>
      </c>
      <c r="B17" s="41" t="s">
        <v>71</v>
      </c>
      <c r="C17" s="43">
        <v>400</v>
      </c>
      <c r="D17" s="46"/>
      <c r="E17" s="42">
        <v>400</v>
      </c>
      <c r="F17" s="46"/>
      <c r="G17" s="42">
        <v>400</v>
      </c>
      <c r="H17" s="47"/>
      <c r="I17" s="38">
        <f t="shared" si="3"/>
        <v>400</v>
      </c>
      <c r="K17" s="38">
        <v>450</v>
      </c>
      <c r="L17" s="21">
        <f t="shared" si="0"/>
        <v>-50</v>
      </c>
      <c r="M17" s="58">
        <f t="shared" si="2"/>
        <v>-0.1111111111111111</v>
      </c>
    </row>
    <row r="18" spans="1:13" s="19" customFormat="1" ht="21" customHeight="1" thickBot="1" x14ac:dyDescent="0.45">
      <c r="A18" s="36" t="s">
        <v>47</v>
      </c>
      <c r="B18" s="41" t="s">
        <v>72</v>
      </c>
      <c r="C18" s="43">
        <v>3270</v>
      </c>
      <c r="D18" s="44"/>
      <c r="E18" s="42">
        <v>3270</v>
      </c>
      <c r="F18" s="44"/>
      <c r="G18" s="42">
        <v>3270</v>
      </c>
      <c r="H18" s="45"/>
      <c r="I18" s="38">
        <f t="shared" si="3"/>
        <v>3270</v>
      </c>
      <c r="K18" s="38">
        <v>3270</v>
      </c>
      <c r="L18" s="21">
        <f t="shared" si="0"/>
        <v>0</v>
      </c>
      <c r="M18" s="58">
        <f t="shared" si="2"/>
        <v>0</v>
      </c>
    </row>
    <row r="19" spans="1:13" ht="21" customHeight="1" thickBot="1" x14ac:dyDescent="0.45">
      <c r="A19" s="36" t="s">
        <v>24</v>
      </c>
      <c r="B19" s="41" t="s">
        <v>72</v>
      </c>
      <c r="C19" s="43">
        <v>6815</v>
      </c>
      <c r="D19" s="44"/>
      <c r="E19" s="42">
        <v>6815</v>
      </c>
      <c r="F19" s="44"/>
      <c r="G19" s="42">
        <v>6815</v>
      </c>
      <c r="H19" s="45"/>
      <c r="I19" s="38">
        <f t="shared" si="3"/>
        <v>6815</v>
      </c>
      <c r="K19" s="38">
        <v>6815</v>
      </c>
      <c r="L19" s="25">
        <f t="shared" si="0"/>
        <v>0</v>
      </c>
      <c r="M19" s="59">
        <f t="shared" si="2"/>
        <v>0</v>
      </c>
    </row>
    <row r="20" spans="1:13" ht="21" customHeight="1" thickBot="1" x14ac:dyDescent="0.45">
      <c r="A20" s="36" t="s">
        <v>48</v>
      </c>
      <c r="B20" s="41" t="s">
        <v>73</v>
      </c>
      <c r="C20" s="43">
        <v>1200</v>
      </c>
      <c r="D20" s="44"/>
      <c r="E20" s="42">
        <v>1200</v>
      </c>
      <c r="F20" s="44"/>
      <c r="G20" s="42">
        <v>1200</v>
      </c>
      <c r="H20" s="45"/>
      <c r="I20" s="38">
        <f t="shared" si="3"/>
        <v>1200</v>
      </c>
      <c r="K20" s="38">
        <v>1200</v>
      </c>
      <c r="L20" s="25">
        <f t="shared" si="0"/>
        <v>0</v>
      </c>
      <c r="M20" s="59">
        <f t="shared" si="2"/>
        <v>0</v>
      </c>
    </row>
    <row r="21" spans="1:13" ht="21" customHeight="1" thickBot="1" x14ac:dyDescent="0.45">
      <c r="A21" s="36" t="s">
        <v>25</v>
      </c>
      <c r="B21" s="41" t="s">
        <v>73</v>
      </c>
      <c r="C21" s="42">
        <v>1800</v>
      </c>
      <c r="D21" s="44"/>
      <c r="E21" s="42">
        <v>1800</v>
      </c>
      <c r="F21" s="44"/>
      <c r="G21" s="42">
        <v>1800</v>
      </c>
      <c r="H21" s="45"/>
      <c r="I21" s="38">
        <f t="shared" si="3"/>
        <v>1800</v>
      </c>
      <c r="K21" s="38">
        <v>1800</v>
      </c>
      <c r="L21" s="25">
        <f t="shared" si="0"/>
        <v>0</v>
      </c>
      <c r="M21" s="59">
        <f t="shared" si="2"/>
        <v>0</v>
      </c>
    </row>
    <row r="22" spans="1:13" ht="21" customHeight="1" thickBot="1" x14ac:dyDescent="0.45">
      <c r="A22" s="36" t="s">
        <v>26</v>
      </c>
      <c r="B22" s="41" t="s">
        <v>73</v>
      </c>
      <c r="C22" s="42">
        <v>2000</v>
      </c>
      <c r="D22" s="44"/>
      <c r="E22" s="42">
        <v>2000</v>
      </c>
      <c r="F22" s="44"/>
      <c r="G22" s="42">
        <v>2000</v>
      </c>
      <c r="H22" s="45"/>
      <c r="I22" s="38">
        <f t="shared" si="3"/>
        <v>2000</v>
      </c>
      <c r="K22" s="38">
        <v>2000</v>
      </c>
      <c r="L22" s="25">
        <f t="shared" si="0"/>
        <v>0</v>
      </c>
      <c r="M22" s="59">
        <f t="shared" si="2"/>
        <v>0</v>
      </c>
    </row>
    <row r="23" spans="1:13" ht="21" customHeight="1" thickBot="1" x14ac:dyDescent="0.45">
      <c r="A23" s="36" t="s">
        <v>65</v>
      </c>
      <c r="B23" s="41" t="s">
        <v>72</v>
      </c>
      <c r="C23" s="42">
        <v>6000</v>
      </c>
      <c r="D23" s="44"/>
      <c r="E23" s="42">
        <v>6000</v>
      </c>
      <c r="F23" s="44"/>
      <c r="G23" s="42">
        <v>6000</v>
      </c>
      <c r="H23" s="45"/>
      <c r="I23" s="38">
        <f t="shared" si="3"/>
        <v>6000</v>
      </c>
      <c r="K23" s="38">
        <v>6000</v>
      </c>
      <c r="L23" s="25">
        <f t="shared" si="0"/>
        <v>0</v>
      </c>
      <c r="M23" s="59">
        <f t="shared" si="2"/>
        <v>0</v>
      </c>
    </row>
    <row r="24" spans="1:13" ht="21" customHeight="1" thickBot="1" x14ac:dyDescent="0.45">
      <c r="A24" s="36" t="s">
        <v>66</v>
      </c>
      <c r="B24" s="41" t="s">
        <v>73</v>
      </c>
      <c r="C24" s="42">
        <v>1000</v>
      </c>
      <c r="D24" s="44"/>
      <c r="E24" s="42">
        <v>1000</v>
      </c>
      <c r="F24" s="44"/>
      <c r="G24" s="42">
        <v>1000</v>
      </c>
      <c r="H24" s="45"/>
      <c r="I24" s="39">
        <f t="shared" si="3"/>
        <v>1000</v>
      </c>
      <c r="K24" s="38">
        <v>1000</v>
      </c>
      <c r="L24" s="25">
        <f t="shared" si="0"/>
        <v>0</v>
      </c>
      <c r="M24" s="59">
        <f t="shared" si="2"/>
        <v>0</v>
      </c>
    </row>
    <row r="25" spans="1:13" ht="21" customHeight="1" thickBot="1" x14ac:dyDescent="0.45">
      <c r="A25" s="37" t="s">
        <v>67</v>
      </c>
      <c r="B25" s="41" t="s">
        <v>73</v>
      </c>
      <c r="C25" s="43">
        <v>900</v>
      </c>
      <c r="D25" s="46"/>
      <c r="E25" s="43">
        <v>900</v>
      </c>
      <c r="F25" s="46"/>
      <c r="G25" s="43">
        <v>900</v>
      </c>
      <c r="H25" s="47"/>
      <c r="I25" s="39">
        <f t="shared" si="3"/>
        <v>900</v>
      </c>
      <c r="K25" s="39">
        <v>900</v>
      </c>
      <c r="L25" s="25">
        <f t="shared" si="0"/>
        <v>0</v>
      </c>
      <c r="M25" s="59">
        <f t="shared" si="2"/>
        <v>0</v>
      </c>
    </row>
    <row r="26" spans="1:13" ht="21" customHeight="1" thickBot="1" x14ac:dyDescent="0.45">
      <c r="A26" s="36" t="s">
        <v>27</v>
      </c>
      <c r="B26" s="41" t="s">
        <v>73</v>
      </c>
      <c r="C26" s="42">
        <v>450</v>
      </c>
      <c r="D26" s="44"/>
      <c r="E26" s="42">
        <v>450</v>
      </c>
      <c r="F26" s="44"/>
      <c r="G26" s="42">
        <v>450</v>
      </c>
      <c r="H26" s="45"/>
      <c r="I26" s="39">
        <f t="shared" si="3"/>
        <v>450</v>
      </c>
      <c r="K26" s="38">
        <v>450</v>
      </c>
      <c r="L26" s="25">
        <f t="shared" si="0"/>
        <v>0</v>
      </c>
      <c r="M26" s="59">
        <f t="shared" si="2"/>
        <v>0</v>
      </c>
    </row>
    <row r="27" spans="1:13" ht="21" customHeight="1" thickBot="1" x14ac:dyDescent="0.45">
      <c r="A27" s="37" t="s">
        <v>68</v>
      </c>
      <c r="B27" s="41" t="s">
        <v>73</v>
      </c>
      <c r="C27" s="43">
        <v>350</v>
      </c>
      <c r="D27" s="46"/>
      <c r="E27" s="43">
        <v>350</v>
      </c>
      <c r="F27" s="46"/>
      <c r="G27" s="43">
        <v>350</v>
      </c>
      <c r="H27" s="47"/>
      <c r="I27" s="39">
        <f t="shared" si="3"/>
        <v>350</v>
      </c>
      <c r="K27" s="39">
        <v>350</v>
      </c>
      <c r="L27" s="25">
        <f t="shared" si="0"/>
        <v>0</v>
      </c>
      <c r="M27" s="59">
        <f t="shared" si="2"/>
        <v>0</v>
      </c>
    </row>
    <row r="28" spans="1:13" ht="23.25" thickBot="1" x14ac:dyDescent="0.45">
      <c r="A28" s="37" t="s">
        <v>28</v>
      </c>
      <c r="B28" s="41" t="s">
        <v>74</v>
      </c>
      <c r="C28" s="42">
        <v>76000</v>
      </c>
      <c r="D28" s="44"/>
      <c r="E28" s="42">
        <v>76000</v>
      </c>
      <c r="F28" s="44"/>
      <c r="G28" s="42">
        <v>76000</v>
      </c>
      <c r="H28" s="45"/>
      <c r="I28" s="38">
        <f t="shared" si="3"/>
        <v>76000</v>
      </c>
      <c r="J28" s="33"/>
      <c r="K28" s="38">
        <v>76000</v>
      </c>
      <c r="L28" s="25">
        <f>I28-K28</f>
        <v>0</v>
      </c>
      <c r="M28" s="59">
        <f>(I28-K28)/K28</f>
        <v>0</v>
      </c>
    </row>
    <row r="29" spans="1:13" ht="23.25" thickBot="1" x14ac:dyDescent="0.45">
      <c r="A29" s="37" t="s">
        <v>29</v>
      </c>
      <c r="B29" s="41" t="s">
        <v>74</v>
      </c>
      <c r="C29" s="42">
        <v>76000</v>
      </c>
      <c r="D29" s="44"/>
      <c r="E29" s="42">
        <v>76000</v>
      </c>
      <c r="F29" s="44"/>
      <c r="G29" s="42">
        <v>76000</v>
      </c>
      <c r="H29" s="45"/>
      <c r="I29" s="38">
        <f t="shared" si="3"/>
        <v>76000</v>
      </c>
      <c r="J29" s="33"/>
      <c r="K29" s="38">
        <v>76000</v>
      </c>
      <c r="L29" s="25">
        <f>I29-K29</f>
        <v>0</v>
      </c>
      <c r="M29" s="59">
        <f>(I29-K29)/K29</f>
        <v>0</v>
      </c>
    </row>
    <row r="30" spans="1:13" ht="23.25" thickBot="1" x14ac:dyDescent="0.45">
      <c r="A30" s="37" t="s">
        <v>30</v>
      </c>
      <c r="B30" s="41" t="s">
        <v>74</v>
      </c>
      <c r="C30" s="42">
        <v>510000</v>
      </c>
      <c r="D30" s="44"/>
      <c r="E30" s="42">
        <v>510000</v>
      </c>
      <c r="F30" s="44"/>
      <c r="G30" s="42">
        <v>510000</v>
      </c>
      <c r="H30" s="45"/>
      <c r="I30" s="38">
        <f t="shared" si="3"/>
        <v>510000</v>
      </c>
      <c r="J30" s="33"/>
      <c r="K30" s="38">
        <v>510000</v>
      </c>
      <c r="L30" s="25">
        <f>I30-K30</f>
        <v>0</v>
      </c>
      <c r="M30" s="59">
        <f>(I30-K30)/K30</f>
        <v>0</v>
      </c>
    </row>
    <row r="31" spans="1:13" ht="23.25" thickBot="1" x14ac:dyDescent="0.45">
      <c r="A31" s="37" t="s">
        <v>31</v>
      </c>
      <c r="B31" s="41" t="s">
        <v>74</v>
      </c>
      <c r="C31" s="42">
        <v>510000</v>
      </c>
      <c r="D31" s="48"/>
      <c r="E31" s="42">
        <v>510000</v>
      </c>
      <c r="F31" s="48"/>
      <c r="G31" s="42">
        <v>510000</v>
      </c>
      <c r="H31" s="49"/>
      <c r="I31" s="38">
        <f t="shared" si="3"/>
        <v>510000</v>
      </c>
      <c r="J31" s="33"/>
      <c r="K31" s="38">
        <v>510000</v>
      </c>
      <c r="L31" s="25">
        <f>I31-K31</f>
        <v>0</v>
      </c>
      <c r="M31" s="59">
        <f>(I31-K31)/K31</f>
        <v>0</v>
      </c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5" zoomScaleNormal="100" workbookViewId="0">
      <selection activeCell="D7" sqref="D7"/>
    </sheetView>
  </sheetViews>
  <sheetFormatPr baseColWidth="10" defaultRowHeight="18" x14ac:dyDescent="0.4"/>
  <cols>
    <col min="1" max="1" width="49.28515625" style="1" customWidth="1"/>
    <col min="2" max="2" width="7.85546875" style="1" bestFit="1" customWidth="1"/>
    <col min="3" max="3" width="9.85546875" style="1" bestFit="1" customWidth="1"/>
    <col min="4" max="4" width="8.28515625" style="1" bestFit="1" customWidth="1"/>
    <col min="5" max="5" width="9.85546875" style="1" bestFit="1" customWidth="1"/>
    <col min="6" max="6" width="8.7109375" style="1" bestFit="1" customWidth="1"/>
    <col min="7" max="8" width="9.85546875" style="1" bestFit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7.85546875" style="27" bestFit="1" customWidth="1"/>
    <col min="14" max="14" width="6.42578125" style="1" bestFit="1" customWidth="1"/>
    <col min="15" max="16384" width="11.42578125" style="1"/>
  </cols>
  <sheetData>
    <row r="1" spans="1:13" ht="18.75" thickBot="1" x14ac:dyDescent="0.45">
      <c r="A1" s="11" t="s">
        <v>49</v>
      </c>
      <c r="G1" s="11"/>
      <c r="K1" s="87" t="s">
        <v>63</v>
      </c>
      <c r="L1" s="87" t="s">
        <v>61</v>
      </c>
      <c r="M1" s="88" t="s">
        <v>62</v>
      </c>
    </row>
    <row r="2" spans="1:13" ht="19.5" thickTop="1" thickBot="1" x14ac:dyDescent="0.45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88"/>
      <c r="L2" s="88"/>
      <c r="M2" s="88"/>
    </row>
    <row r="3" spans="1:13" s="19" customFormat="1" ht="21" customHeight="1" thickBot="1" x14ac:dyDescent="0.45">
      <c r="A3" s="36" t="s">
        <v>7</v>
      </c>
      <c r="B3" s="41" t="s">
        <v>70</v>
      </c>
      <c r="C3" s="42">
        <v>150</v>
      </c>
      <c r="D3" s="43">
        <v>761</v>
      </c>
      <c r="E3" s="42">
        <v>150</v>
      </c>
      <c r="F3" s="42">
        <v>761</v>
      </c>
      <c r="G3" s="42">
        <v>150</v>
      </c>
      <c r="H3" s="42">
        <v>761</v>
      </c>
      <c r="I3" s="38">
        <f>(SUM(C3/D3+E3/F3+G3/H3)*1000)/3</f>
        <v>197.10906701708279</v>
      </c>
      <c r="K3" s="20">
        <v>207.57344906659281</v>
      </c>
      <c r="L3" s="21">
        <f t="shared" ref="L3:L27" si="0">I3-K3</f>
        <v>-10.464382049510021</v>
      </c>
      <c r="M3" s="22">
        <f t="shared" ref="M3:M8" si="1">(I3-K3)/K3</f>
        <v>-5.0412912135756265E-2</v>
      </c>
    </row>
    <row r="4" spans="1:13" ht="21" customHeight="1" thickBot="1" x14ac:dyDescent="0.45">
      <c r="A4" s="36" t="s">
        <v>42</v>
      </c>
      <c r="B4" s="41" t="s">
        <v>70</v>
      </c>
      <c r="C4" s="42">
        <v>550</v>
      </c>
      <c r="D4" s="43">
        <v>1102</v>
      </c>
      <c r="E4" s="42">
        <v>550</v>
      </c>
      <c r="F4" s="42">
        <v>1082</v>
      </c>
      <c r="G4" s="42">
        <v>550</v>
      </c>
      <c r="H4" s="42">
        <v>1002</v>
      </c>
      <c r="I4" s="38">
        <f t="shared" ref="I4:I13" si="2">(SUM(C4/D4+E4/F4+G4/H4)*1000)/3</f>
        <v>518.77089478405094</v>
      </c>
      <c r="K4" s="24">
        <v>516.06803016068022</v>
      </c>
      <c r="L4" s="25">
        <f t="shared" si="0"/>
        <v>2.702864623370715</v>
      </c>
      <c r="M4" s="26">
        <f t="shared" si="1"/>
        <v>5.237419226548805E-3</v>
      </c>
    </row>
    <row r="5" spans="1:13" s="19" customFormat="1" ht="21" customHeight="1" thickBot="1" x14ac:dyDescent="0.45">
      <c r="A5" s="36" t="s">
        <v>11</v>
      </c>
      <c r="B5" s="41" t="s">
        <v>70</v>
      </c>
      <c r="C5" s="42">
        <v>400</v>
      </c>
      <c r="D5" s="43">
        <v>979</v>
      </c>
      <c r="E5" s="42">
        <v>400</v>
      </c>
      <c r="F5" s="42">
        <v>1079</v>
      </c>
      <c r="G5" s="42">
        <v>400</v>
      </c>
      <c r="H5" s="42">
        <v>1089</v>
      </c>
      <c r="I5" s="38">
        <f t="shared" si="2"/>
        <v>382.20108860176794</v>
      </c>
      <c r="K5" s="20">
        <v>380.0855919388548</v>
      </c>
      <c r="L5" s="21">
        <f t="shared" si="0"/>
        <v>2.1154966629131309</v>
      </c>
      <c r="M5" s="22">
        <f t="shared" si="1"/>
        <v>5.5658428200915742E-3</v>
      </c>
    </row>
    <row r="6" spans="1:13" s="19" customFormat="1" ht="21" customHeight="1" thickBot="1" x14ac:dyDescent="0.45">
      <c r="A6" s="36" t="s">
        <v>12</v>
      </c>
      <c r="B6" s="41" t="s">
        <v>70</v>
      </c>
      <c r="C6" s="42">
        <v>375</v>
      </c>
      <c r="D6" s="43">
        <v>833</v>
      </c>
      <c r="E6" s="42">
        <v>375</v>
      </c>
      <c r="F6" s="42">
        <v>831</v>
      </c>
      <c r="G6" s="42">
        <v>375</v>
      </c>
      <c r="H6" s="42">
        <v>831</v>
      </c>
      <c r="I6" s="38">
        <f t="shared" si="2"/>
        <v>450.90238261369535</v>
      </c>
      <c r="K6" s="20">
        <v>449.64028776978421</v>
      </c>
      <c r="L6" s="21">
        <f t="shared" si="0"/>
        <v>1.262094843911143</v>
      </c>
      <c r="M6" s="22">
        <f t="shared" si="1"/>
        <v>2.8068989328583816E-3</v>
      </c>
    </row>
    <row r="7" spans="1:13" s="19" customFormat="1" ht="21" customHeight="1" thickBot="1" x14ac:dyDescent="0.45">
      <c r="A7" s="36" t="s">
        <v>13</v>
      </c>
      <c r="B7" s="41" t="s">
        <v>70</v>
      </c>
      <c r="C7" s="42">
        <v>300</v>
      </c>
      <c r="D7" s="43">
        <v>770</v>
      </c>
      <c r="E7" s="42">
        <v>300</v>
      </c>
      <c r="F7" s="42">
        <v>770</v>
      </c>
      <c r="G7" s="42">
        <v>300</v>
      </c>
      <c r="H7" s="42">
        <v>770</v>
      </c>
      <c r="I7" s="38">
        <f t="shared" si="2"/>
        <v>389.61038961038963</v>
      </c>
      <c r="K7" s="20">
        <v>404.74231650702239</v>
      </c>
      <c r="L7" s="21">
        <f t="shared" si="0"/>
        <v>-15.131926896632763</v>
      </c>
      <c r="M7" s="22">
        <f t="shared" si="1"/>
        <v>-3.7386569872958214E-2</v>
      </c>
    </row>
    <row r="8" spans="1:13" ht="21" customHeight="1" thickBot="1" x14ac:dyDescent="0.45">
      <c r="A8" s="37" t="s">
        <v>64</v>
      </c>
      <c r="B8" s="41" t="s">
        <v>70</v>
      </c>
      <c r="C8" s="43">
        <v>500</v>
      </c>
      <c r="D8" s="43">
        <v>1016</v>
      </c>
      <c r="E8" s="43">
        <v>500</v>
      </c>
      <c r="F8" s="43">
        <v>1006</v>
      </c>
      <c r="G8" s="43">
        <v>500</v>
      </c>
      <c r="H8" s="43">
        <v>1016</v>
      </c>
      <c r="I8" s="39">
        <f t="shared" si="2"/>
        <v>493.7566203826907</v>
      </c>
      <c r="K8" s="24">
        <v>497.35219174146681</v>
      </c>
      <c r="L8" s="25">
        <f t="shared" si="0"/>
        <v>-3.5955713587761124</v>
      </c>
      <c r="M8" s="26">
        <f t="shared" si="1"/>
        <v>-7.2294269905322124E-3</v>
      </c>
    </row>
    <row r="9" spans="1:13" s="19" customFormat="1" ht="21" customHeight="1" thickBot="1" x14ac:dyDescent="0.45">
      <c r="A9" s="36" t="s">
        <v>43</v>
      </c>
      <c r="B9" s="41" t="s">
        <v>70</v>
      </c>
      <c r="C9" s="42">
        <v>400</v>
      </c>
      <c r="D9" s="43">
        <v>871</v>
      </c>
      <c r="E9" s="42">
        <v>400</v>
      </c>
      <c r="F9" s="42">
        <v>871</v>
      </c>
      <c r="G9" s="42">
        <v>400</v>
      </c>
      <c r="H9" s="42">
        <v>871</v>
      </c>
      <c r="I9" s="38">
        <f t="shared" si="2"/>
        <v>459.24225028702648</v>
      </c>
      <c r="K9" s="20">
        <v>462.96296296296299</v>
      </c>
      <c r="L9" s="21">
        <f t="shared" si="0"/>
        <v>-3.720712675936511</v>
      </c>
      <c r="M9" s="22">
        <f t="shared" ref="M9:M27" si="3">(I9-K9)/K9</f>
        <v>-8.0367393800228632E-3</v>
      </c>
    </row>
    <row r="10" spans="1:13" s="19" customFormat="1" ht="23.25" thickBot="1" x14ac:dyDescent="0.45">
      <c r="A10" s="37" t="s">
        <v>44</v>
      </c>
      <c r="B10" s="41" t="s">
        <v>70</v>
      </c>
      <c r="C10" s="43">
        <v>425</v>
      </c>
      <c r="D10" s="43">
        <v>1050</v>
      </c>
      <c r="E10" s="42">
        <v>425</v>
      </c>
      <c r="F10" s="42">
        <v>1050</v>
      </c>
      <c r="G10" s="42">
        <v>425</v>
      </c>
      <c r="H10" s="42">
        <v>1050</v>
      </c>
      <c r="I10" s="38">
        <f t="shared" si="2"/>
        <v>404.76190476190482</v>
      </c>
      <c r="K10" s="20">
        <v>400.00000000000006</v>
      </c>
      <c r="L10" s="21">
        <f t="shared" si="0"/>
        <v>4.7619047619047592</v>
      </c>
      <c r="M10" s="22">
        <f t="shared" si="3"/>
        <v>1.1904761904761897E-2</v>
      </c>
    </row>
    <row r="11" spans="1:13" s="19" customFormat="1" ht="23.25" thickBot="1" x14ac:dyDescent="0.45">
      <c r="A11" s="36" t="s">
        <v>45</v>
      </c>
      <c r="B11" s="41" t="s">
        <v>70</v>
      </c>
      <c r="C11" s="42">
        <v>100</v>
      </c>
      <c r="D11" s="43">
        <v>547</v>
      </c>
      <c r="E11" s="42">
        <v>100</v>
      </c>
      <c r="F11" s="42">
        <v>534</v>
      </c>
      <c r="G11" s="42">
        <v>100</v>
      </c>
      <c r="H11" s="42">
        <v>526</v>
      </c>
      <c r="I11" s="38">
        <f t="shared" si="2"/>
        <v>186.73178084466869</v>
      </c>
      <c r="K11" s="20">
        <v>177.35208798939038</v>
      </c>
      <c r="L11" s="21">
        <f t="shared" si="0"/>
        <v>9.3796928552783072</v>
      </c>
      <c r="M11" s="22">
        <f t="shared" si="3"/>
        <v>5.2887411485335441E-2</v>
      </c>
    </row>
    <row r="12" spans="1:13" s="19" customFormat="1" ht="23.25" thickBot="1" x14ac:dyDescent="0.45">
      <c r="A12" s="37" t="s">
        <v>17</v>
      </c>
      <c r="B12" s="41" t="s">
        <v>70</v>
      </c>
      <c r="C12" s="43">
        <v>100</v>
      </c>
      <c r="D12" s="43">
        <v>185</v>
      </c>
      <c r="E12" s="42">
        <v>100</v>
      </c>
      <c r="F12" s="43">
        <v>175</v>
      </c>
      <c r="G12" s="42">
        <v>100</v>
      </c>
      <c r="H12" s="43">
        <v>215</v>
      </c>
      <c r="I12" s="38">
        <f t="shared" si="2"/>
        <v>525.69513034629313</v>
      </c>
      <c r="K12" s="20">
        <v>538.2647023517012</v>
      </c>
      <c r="L12" s="21">
        <f t="shared" si="0"/>
        <v>-12.569572005408077</v>
      </c>
      <c r="M12" s="22">
        <f t="shared" si="3"/>
        <v>-2.3352027265564852E-2</v>
      </c>
    </row>
    <row r="13" spans="1:13" ht="21" customHeight="1" thickBot="1" x14ac:dyDescent="0.45">
      <c r="A13" s="36" t="s">
        <v>46</v>
      </c>
      <c r="B13" s="41" t="s">
        <v>70</v>
      </c>
      <c r="C13" s="42">
        <v>300</v>
      </c>
      <c r="D13" s="43">
        <v>360</v>
      </c>
      <c r="E13" s="42">
        <v>300</v>
      </c>
      <c r="F13" s="42">
        <v>364</v>
      </c>
      <c r="G13" s="42">
        <v>300</v>
      </c>
      <c r="H13" s="42">
        <v>365</v>
      </c>
      <c r="I13" s="38">
        <f t="shared" si="2"/>
        <v>826.47565524277854</v>
      </c>
      <c r="K13" s="24">
        <v>797.00749803842575</v>
      </c>
      <c r="L13" s="25">
        <f t="shared" si="0"/>
        <v>29.468157204352792</v>
      </c>
      <c r="M13" s="26">
        <f t="shared" si="3"/>
        <v>3.6973500596768613E-2</v>
      </c>
    </row>
    <row r="14" spans="1:13" ht="21" customHeight="1" thickBot="1" x14ac:dyDescent="0.45">
      <c r="A14" s="36" t="s">
        <v>19</v>
      </c>
      <c r="B14" s="41" t="s">
        <v>71</v>
      </c>
      <c r="C14" s="42">
        <v>800</v>
      </c>
      <c r="D14" s="44"/>
      <c r="E14" s="42">
        <v>800</v>
      </c>
      <c r="F14" s="44"/>
      <c r="G14" s="42">
        <v>800</v>
      </c>
      <c r="H14" s="45"/>
      <c r="I14" s="38">
        <f>(+C14+E14+G14)/3</f>
        <v>800</v>
      </c>
      <c r="K14" s="24">
        <v>800</v>
      </c>
      <c r="L14" s="25">
        <f t="shared" si="0"/>
        <v>0</v>
      </c>
      <c r="M14" s="26">
        <f t="shared" si="3"/>
        <v>0</v>
      </c>
    </row>
    <row r="15" spans="1:13" ht="21" customHeight="1" thickBot="1" x14ac:dyDescent="0.45">
      <c r="A15" s="36" t="s">
        <v>20</v>
      </c>
      <c r="B15" s="41" t="s">
        <v>71</v>
      </c>
      <c r="C15" s="43">
        <v>600</v>
      </c>
      <c r="D15" s="44"/>
      <c r="E15" s="42">
        <v>600</v>
      </c>
      <c r="F15" s="44"/>
      <c r="G15" s="42">
        <v>600</v>
      </c>
      <c r="H15" s="45"/>
      <c r="I15" s="38">
        <f t="shared" ref="I15:I31" si="4">(+C15+E15+G15)/3</f>
        <v>600</v>
      </c>
      <c r="K15" s="24">
        <v>600</v>
      </c>
      <c r="L15" s="25">
        <f t="shared" si="0"/>
        <v>0</v>
      </c>
      <c r="M15" s="26">
        <f t="shared" si="3"/>
        <v>0</v>
      </c>
    </row>
    <row r="16" spans="1:13" ht="21" customHeight="1" thickBot="1" x14ac:dyDescent="0.45">
      <c r="A16" s="36" t="s">
        <v>21</v>
      </c>
      <c r="B16" s="41" t="s">
        <v>71</v>
      </c>
      <c r="C16" s="43">
        <v>600</v>
      </c>
      <c r="D16" s="44"/>
      <c r="E16" s="42">
        <v>600</v>
      </c>
      <c r="F16" s="44"/>
      <c r="G16" s="42">
        <v>600</v>
      </c>
      <c r="H16" s="45"/>
      <c r="I16" s="38">
        <f t="shared" si="4"/>
        <v>600</v>
      </c>
      <c r="K16" s="24">
        <v>600</v>
      </c>
      <c r="L16" s="25">
        <f t="shared" si="0"/>
        <v>0</v>
      </c>
      <c r="M16" s="26">
        <f t="shared" si="3"/>
        <v>0</v>
      </c>
    </row>
    <row r="17" spans="1:13" s="19" customFormat="1" ht="21" customHeight="1" thickBot="1" x14ac:dyDescent="0.45">
      <c r="A17" s="37" t="s">
        <v>22</v>
      </c>
      <c r="B17" s="41" t="s">
        <v>71</v>
      </c>
      <c r="C17" s="43">
        <v>400</v>
      </c>
      <c r="D17" s="46"/>
      <c r="E17" s="42">
        <v>400</v>
      </c>
      <c r="F17" s="46"/>
      <c r="G17" s="42">
        <v>400</v>
      </c>
      <c r="H17" s="47"/>
      <c r="I17" s="38">
        <f t="shared" si="4"/>
        <v>400</v>
      </c>
      <c r="K17" s="20">
        <v>425</v>
      </c>
      <c r="L17" s="21">
        <f t="shared" si="0"/>
        <v>-25</v>
      </c>
      <c r="M17" s="22">
        <f t="shared" si="3"/>
        <v>-5.8823529411764705E-2</v>
      </c>
    </row>
    <row r="18" spans="1:13" s="19" customFormat="1" ht="21" customHeight="1" thickBot="1" x14ac:dyDescent="0.45">
      <c r="A18" s="36" t="s">
        <v>47</v>
      </c>
      <c r="B18" s="41" t="s">
        <v>72</v>
      </c>
      <c r="C18" s="43">
        <v>3270</v>
      </c>
      <c r="D18" s="44"/>
      <c r="E18" s="42">
        <v>3270</v>
      </c>
      <c r="F18" s="44"/>
      <c r="G18" s="42">
        <v>3270</v>
      </c>
      <c r="H18" s="45"/>
      <c r="I18" s="38">
        <f t="shared" si="4"/>
        <v>3270</v>
      </c>
      <c r="K18" s="20">
        <v>3270</v>
      </c>
      <c r="L18" s="21">
        <f t="shared" si="0"/>
        <v>0</v>
      </c>
      <c r="M18" s="22">
        <f t="shared" si="3"/>
        <v>0</v>
      </c>
    </row>
    <row r="19" spans="1:13" ht="21" customHeight="1" thickBot="1" x14ac:dyDescent="0.45">
      <c r="A19" s="36" t="s">
        <v>24</v>
      </c>
      <c r="B19" s="41" t="s">
        <v>72</v>
      </c>
      <c r="C19" s="43">
        <v>6815</v>
      </c>
      <c r="D19" s="44"/>
      <c r="E19" s="42">
        <v>6815</v>
      </c>
      <c r="F19" s="44"/>
      <c r="G19" s="42">
        <v>6815</v>
      </c>
      <c r="H19" s="45"/>
      <c r="I19" s="38">
        <f t="shared" si="4"/>
        <v>6815</v>
      </c>
      <c r="K19" s="24">
        <v>6815</v>
      </c>
      <c r="L19" s="25">
        <f t="shared" si="0"/>
        <v>0</v>
      </c>
      <c r="M19" s="26">
        <f t="shared" si="3"/>
        <v>0</v>
      </c>
    </row>
    <row r="20" spans="1:13" ht="21" customHeight="1" thickBot="1" x14ac:dyDescent="0.45">
      <c r="A20" s="36" t="s">
        <v>48</v>
      </c>
      <c r="B20" s="41" t="s">
        <v>73</v>
      </c>
      <c r="C20" s="43">
        <v>1200</v>
      </c>
      <c r="D20" s="44"/>
      <c r="E20" s="42">
        <v>1200</v>
      </c>
      <c r="F20" s="44"/>
      <c r="G20" s="42">
        <v>1200</v>
      </c>
      <c r="H20" s="45"/>
      <c r="I20" s="38">
        <f t="shared" si="4"/>
        <v>1200</v>
      </c>
      <c r="K20" s="24">
        <v>1200</v>
      </c>
      <c r="L20" s="25">
        <f t="shared" si="0"/>
        <v>0</v>
      </c>
      <c r="M20" s="26">
        <f t="shared" si="3"/>
        <v>0</v>
      </c>
    </row>
    <row r="21" spans="1:13" ht="21" customHeight="1" thickBot="1" x14ac:dyDescent="0.45">
      <c r="A21" s="36" t="s">
        <v>25</v>
      </c>
      <c r="B21" s="41" t="s">
        <v>73</v>
      </c>
      <c r="C21" s="42">
        <v>2400</v>
      </c>
      <c r="D21" s="44"/>
      <c r="E21" s="42">
        <v>2400</v>
      </c>
      <c r="F21" s="44"/>
      <c r="G21" s="42">
        <v>2400</v>
      </c>
      <c r="H21" s="45"/>
      <c r="I21" s="38">
        <f t="shared" si="4"/>
        <v>2400</v>
      </c>
      <c r="K21" s="24">
        <v>2400</v>
      </c>
      <c r="L21" s="25">
        <f t="shared" si="0"/>
        <v>0</v>
      </c>
      <c r="M21" s="26">
        <f t="shared" si="3"/>
        <v>0</v>
      </c>
    </row>
    <row r="22" spans="1:13" ht="21" customHeight="1" thickBot="1" x14ac:dyDescent="0.45">
      <c r="A22" s="36" t="s">
        <v>26</v>
      </c>
      <c r="B22" s="41" t="s">
        <v>73</v>
      </c>
      <c r="C22" s="42">
        <v>3000</v>
      </c>
      <c r="D22" s="44"/>
      <c r="E22" s="42">
        <v>3000</v>
      </c>
      <c r="F22" s="44"/>
      <c r="G22" s="42">
        <v>3000</v>
      </c>
      <c r="H22" s="45"/>
      <c r="I22" s="38">
        <f t="shared" si="4"/>
        <v>3000</v>
      </c>
      <c r="K22" s="24">
        <v>3000</v>
      </c>
      <c r="L22" s="25">
        <f t="shared" si="0"/>
        <v>0</v>
      </c>
      <c r="M22" s="26">
        <f t="shared" si="3"/>
        <v>0</v>
      </c>
    </row>
    <row r="23" spans="1:13" ht="21" customHeight="1" thickBot="1" x14ac:dyDescent="0.45">
      <c r="A23" s="36" t="s">
        <v>65</v>
      </c>
      <c r="B23" s="41" t="s">
        <v>72</v>
      </c>
      <c r="C23" s="42">
        <v>5500</v>
      </c>
      <c r="D23" s="44"/>
      <c r="E23" s="42">
        <v>5500</v>
      </c>
      <c r="F23" s="44"/>
      <c r="G23" s="42">
        <v>5500</v>
      </c>
      <c r="H23" s="45"/>
      <c r="I23" s="38">
        <f t="shared" si="4"/>
        <v>5500</v>
      </c>
      <c r="K23" s="24">
        <v>5500</v>
      </c>
      <c r="L23" s="25">
        <f t="shared" si="0"/>
        <v>0</v>
      </c>
      <c r="M23" s="26">
        <f t="shared" si="3"/>
        <v>0</v>
      </c>
    </row>
    <row r="24" spans="1:13" ht="21" customHeight="1" thickBot="1" x14ac:dyDescent="0.45">
      <c r="A24" s="36" t="s">
        <v>66</v>
      </c>
      <c r="B24" s="41" t="s">
        <v>73</v>
      </c>
      <c r="C24" s="42">
        <v>1000</v>
      </c>
      <c r="D24" s="44"/>
      <c r="E24" s="42">
        <v>1000</v>
      </c>
      <c r="F24" s="44"/>
      <c r="G24" s="42">
        <v>1000</v>
      </c>
      <c r="H24" s="45"/>
      <c r="I24" s="39">
        <f t="shared" si="4"/>
        <v>1000</v>
      </c>
      <c r="K24" s="24">
        <v>1000</v>
      </c>
      <c r="L24" s="25">
        <f t="shared" si="0"/>
        <v>0</v>
      </c>
      <c r="M24" s="26">
        <f t="shared" si="3"/>
        <v>0</v>
      </c>
    </row>
    <row r="25" spans="1:13" ht="21" customHeight="1" thickBot="1" x14ac:dyDescent="0.45">
      <c r="A25" s="37" t="s">
        <v>67</v>
      </c>
      <c r="B25" s="41" t="s">
        <v>73</v>
      </c>
      <c r="C25" s="43">
        <v>1000</v>
      </c>
      <c r="D25" s="46"/>
      <c r="E25" s="43">
        <v>1000</v>
      </c>
      <c r="F25" s="46"/>
      <c r="G25" s="43">
        <v>1000</v>
      </c>
      <c r="H25" s="47"/>
      <c r="I25" s="39">
        <f t="shared" si="4"/>
        <v>1000</v>
      </c>
      <c r="K25" s="24">
        <v>1000</v>
      </c>
      <c r="L25" s="25">
        <f t="shared" si="0"/>
        <v>0</v>
      </c>
      <c r="M25" s="26">
        <f t="shared" si="3"/>
        <v>0</v>
      </c>
    </row>
    <row r="26" spans="1:13" ht="21" customHeight="1" thickBot="1" x14ac:dyDescent="0.45">
      <c r="A26" s="36" t="s">
        <v>27</v>
      </c>
      <c r="B26" s="41" t="s">
        <v>73</v>
      </c>
      <c r="C26" s="42">
        <v>400</v>
      </c>
      <c r="D26" s="44"/>
      <c r="E26" s="42">
        <v>400</v>
      </c>
      <c r="F26" s="44"/>
      <c r="G26" s="42">
        <v>400</v>
      </c>
      <c r="H26" s="45"/>
      <c r="I26" s="39">
        <f t="shared" si="4"/>
        <v>400</v>
      </c>
      <c r="K26" s="24">
        <v>400</v>
      </c>
      <c r="L26" s="25">
        <f t="shared" si="0"/>
        <v>0</v>
      </c>
      <c r="M26" s="26">
        <f t="shared" si="3"/>
        <v>0</v>
      </c>
    </row>
    <row r="27" spans="1:13" ht="21" customHeight="1" thickBot="1" x14ac:dyDescent="0.45">
      <c r="A27" s="36" t="s">
        <v>68</v>
      </c>
      <c r="B27" s="41" t="s">
        <v>73</v>
      </c>
      <c r="C27" s="43">
        <v>350</v>
      </c>
      <c r="D27" s="46"/>
      <c r="E27" s="43">
        <v>350</v>
      </c>
      <c r="F27" s="46"/>
      <c r="G27" s="43">
        <v>350</v>
      </c>
      <c r="H27" s="47"/>
      <c r="I27" s="39">
        <f t="shared" si="4"/>
        <v>350</v>
      </c>
      <c r="K27" s="24">
        <v>350</v>
      </c>
      <c r="L27" s="25">
        <f t="shared" si="0"/>
        <v>0</v>
      </c>
      <c r="M27" s="26">
        <f t="shared" si="3"/>
        <v>0</v>
      </c>
    </row>
    <row r="28" spans="1:13" ht="23.25" thickBot="1" x14ac:dyDescent="0.45">
      <c r="A28" s="36" t="s">
        <v>28</v>
      </c>
      <c r="B28" s="41" t="s">
        <v>74</v>
      </c>
      <c r="C28" s="42">
        <v>75000</v>
      </c>
      <c r="D28" s="44"/>
      <c r="E28" s="42">
        <v>75000</v>
      </c>
      <c r="F28" s="44"/>
      <c r="G28" s="42">
        <v>75000</v>
      </c>
      <c r="H28" s="45"/>
      <c r="I28" s="38">
        <f t="shared" si="4"/>
        <v>75000</v>
      </c>
      <c r="J28" s="33"/>
      <c r="K28" s="24">
        <v>75000</v>
      </c>
      <c r="L28" s="25">
        <f>I28-K28</f>
        <v>0</v>
      </c>
      <c r="M28" s="26">
        <f>(I28-K28)/K28</f>
        <v>0</v>
      </c>
    </row>
    <row r="29" spans="1:13" ht="23.25" thickBot="1" x14ac:dyDescent="0.45">
      <c r="A29" s="36" t="s">
        <v>29</v>
      </c>
      <c r="B29" s="41" t="s">
        <v>74</v>
      </c>
      <c r="C29" s="42">
        <v>75000</v>
      </c>
      <c r="D29" s="44"/>
      <c r="E29" s="42">
        <v>75000</v>
      </c>
      <c r="F29" s="44"/>
      <c r="G29" s="42">
        <v>75000</v>
      </c>
      <c r="H29" s="45"/>
      <c r="I29" s="38">
        <f t="shared" si="4"/>
        <v>75000</v>
      </c>
      <c r="J29" s="33"/>
      <c r="K29" s="24">
        <v>75000</v>
      </c>
      <c r="L29" s="25">
        <f>I29-K29</f>
        <v>0</v>
      </c>
      <c r="M29" s="26">
        <f>(I29-K29)/K29</f>
        <v>0</v>
      </c>
    </row>
    <row r="30" spans="1:13" ht="23.25" thickBot="1" x14ac:dyDescent="0.45">
      <c r="A30" s="36" t="s">
        <v>30</v>
      </c>
      <c r="B30" s="41" t="s">
        <v>74</v>
      </c>
      <c r="C30" s="42">
        <v>490000</v>
      </c>
      <c r="D30" s="44"/>
      <c r="E30" s="42">
        <v>490000</v>
      </c>
      <c r="F30" s="44"/>
      <c r="G30" s="42">
        <v>490000</v>
      </c>
      <c r="H30" s="45"/>
      <c r="I30" s="38">
        <f t="shared" si="4"/>
        <v>490000</v>
      </c>
      <c r="J30" s="33"/>
      <c r="K30" s="24">
        <v>490000</v>
      </c>
      <c r="L30" s="25">
        <f>I30-K30</f>
        <v>0</v>
      </c>
      <c r="M30" s="26">
        <f>(I30-K30)/K30</f>
        <v>0</v>
      </c>
    </row>
    <row r="31" spans="1:13" ht="23.25" thickBot="1" x14ac:dyDescent="0.45">
      <c r="A31" s="36" t="s">
        <v>31</v>
      </c>
      <c r="B31" s="41" t="s">
        <v>74</v>
      </c>
      <c r="C31" s="42">
        <v>490000</v>
      </c>
      <c r="D31" s="48"/>
      <c r="E31" s="42">
        <v>490000</v>
      </c>
      <c r="F31" s="48"/>
      <c r="G31" s="42">
        <v>490000</v>
      </c>
      <c r="H31" s="49"/>
      <c r="I31" s="38">
        <f t="shared" si="4"/>
        <v>490000</v>
      </c>
      <c r="J31" s="33"/>
      <c r="K31" s="24">
        <v>490000</v>
      </c>
      <c r="L31" s="25">
        <f>I31-K31</f>
        <v>0</v>
      </c>
      <c r="M31" s="26">
        <f>(I31-K31)/K31</f>
        <v>0</v>
      </c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3" workbookViewId="0">
      <selection activeCell="H13" sqref="H13"/>
    </sheetView>
  </sheetViews>
  <sheetFormatPr baseColWidth="10" defaultRowHeight="18" x14ac:dyDescent="0.4"/>
  <cols>
    <col min="1" max="1" width="49.28515625" style="1" customWidth="1"/>
    <col min="2" max="2" width="7.85546875" style="1" bestFit="1" customWidth="1"/>
    <col min="3" max="3" width="9.85546875" style="1" bestFit="1" customWidth="1"/>
    <col min="4" max="4" width="8.28515625" style="1" bestFit="1" customWidth="1"/>
    <col min="5" max="5" width="9.85546875" style="1" bestFit="1" customWidth="1"/>
    <col min="6" max="6" width="8.7109375" style="1" bestFit="1" customWidth="1"/>
    <col min="7" max="7" width="9.85546875" style="1" bestFit="1" customWidth="1"/>
    <col min="8" max="8" width="8.7109375" style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7.85546875" style="27" bestFit="1" customWidth="1"/>
    <col min="14" max="14" width="6.42578125" style="1" bestFit="1" customWidth="1"/>
    <col min="15" max="16384" width="11.42578125" style="1"/>
  </cols>
  <sheetData>
    <row r="1" spans="1:13" ht="18.75" thickBot="1" x14ac:dyDescent="0.45">
      <c r="A1" s="11" t="s">
        <v>50</v>
      </c>
      <c r="G1" s="11"/>
      <c r="K1" s="87" t="s">
        <v>63</v>
      </c>
      <c r="L1" s="87" t="s">
        <v>61</v>
      </c>
      <c r="M1" s="88" t="s">
        <v>62</v>
      </c>
    </row>
    <row r="2" spans="1:13" ht="19.5" thickTop="1" thickBot="1" x14ac:dyDescent="0.45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88"/>
      <c r="L2" s="88"/>
      <c r="M2" s="88"/>
    </row>
    <row r="3" spans="1:13" s="19" customFormat="1" ht="21" customHeight="1" thickBot="1" x14ac:dyDescent="0.45">
      <c r="A3" s="36" t="s">
        <v>7</v>
      </c>
      <c r="B3" s="41" t="s">
        <v>70</v>
      </c>
      <c r="C3" s="42">
        <v>425</v>
      </c>
      <c r="D3" s="43">
        <v>1933</v>
      </c>
      <c r="E3" s="42">
        <v>425</v>
      </c>
      <c r="F3" s="42">
        <v>1859</v>
      </c>
      <c r="G3" s="42">
        <v>425</v>
      </c>
      <c r="H3" s="42">
        <v>1872</v>
      </c>
      <c r="I3" s="38">
        <f>(SUM(C3/D3+E3/F3+G3/H3)*1000)/3</f>
        <v>225.17098163015228</v>
      </c>
      <c r="K3" s="18">
        <v>231.57485914408008</v>
      </c>
      <c r="L3" s="21">
        <f t="shared" ref="L3:L27" si="0">I3-K3</f>
        <v>-6.4038775139277959</v>
      </c>
      <c r="M3" s="22">
        <f t="shared" ref="M3:M22" si="1">(I3-K3)/K3</f>
        <v>-2.7653595634677525E-2</v>
      </c>
    </row>
    <row r="4" spans="1:13" ht="21" customHeight="1" thickBot="1" x14ac:dyDescent="0.45">
      <c r="A4" s="36" t="s">
        <v>42</v>
      </c>
      <c r="B4" s="41" t="s">
        <v>70</v>
      </c>
      <c r="C4" s="42">
        <v>500</v>
      </c>
      <c r="D4" s="43">
        <v>1105</v>
      </c>
      <c r="E4" s="42">
        <v>500</v>
      </c>
      <c r="F4" s="42">
        <v>1037</v>
      </c>
      <c r="G4" s="42">
        <v>500</v>
      </c>
      <c r="H4" s="42">
        <v>1091</v>
      </c>
      <c r="I4" s="38">
        <f t="shared" ref="I4:I13" si="2">(SUM(C4/D4+E4/F4+G4/H4)*1000)/3</f>
        <v>464.31463566663729</v>
      </c>
      <c r="K4" s="23">
        <v>456.21883150127468</v>
      </c>
      <c r="L4" s="25">
        <f t="shared" si="0"/>
        <v>8.0958041653626083</v>
      </c>
      <c r="M4" s="26">
        <f t="shared" si="1"/>
        <v>1.7745440578859552E-2</v>
      </c>
    </row>
    <row r="5" spans="1:13" s="19" customFormat="1" ht="21" customHeight="1" thickBot="1" x14ac:dyDescent="0.45">
      <c r="A5" s="36" t="s">
        <v>11</v>
      </c>
      <c r="B5" s="41" t="s">
        <v>70</v>
      </c>
      <c r="C5" s="42">
        <v>550</v>
      </c>
      <c r="D5" s="43">
        <v>1039</v>
      </c>
      <c r="E5" s="42">
        <v>550</v>
      </c>
      <c r="F5" s="42">
        <v>1018</v>
      </c>
      <c r="G5" s="42">
        <v>500</v>
      </c>
      <c r="H5" s="42">
        <v>1062</v>
      </c>
      <c r="I5" s="38">
        <f t="shared" si="2"/>
        <v>513.47999704717006</v>
      </c>
      <c r="K5" s="23">
        <v>491.93912446899481</v>
      </c>
      <c r="L5" s="21">
        <f t="shared" si="0"/>
        <v>21.540872578175254</v>
      </c>
      <c r="M5" s="22">
        <f t="shared" si="1"/>
        <v>4.3787679220323734E-2</v>
      </c>
    </row>
    <row r="6" spans="1:13" s="19" customFormat="1" ht="21" customHeight="1" thickBot="1" x14ac:dyDescent="0.45">
      <c r="A6" s="36" t="s">
        <v>12</v>
      </c>
      <c r="B6" s="41" t="s">
        <v>70</v>
      </c>
      <c r="C6" s="42">
        <v>550</v>
      </c>
      <c r="D6" s="43">
        <v>982</v>
      </c>
      <c r="E6" s="42">
        <v>500</v>
      </c>
      <c r="F6" s="42">
        <v>996</v>
      </c>
      <c r="G6" s="42">
        <v>500</v>
      </c>
      <c r="H6" s="42">
        <v>1006</v>
      </c>
      <c r="I6" s="38">
        <f t="shared" si="2"/>
        <v>519.70246372258714</v>
      </c>
      <c r="K6" s="23">
        <v>496.29063126724799</v>
      </c>
      <c r="L6" s="21">
        <f t="shared" si="0"/>
        <v>23.411832455339152</v>
      </c>
      <c r="M6" s="22">
        <f t="shared" si="1"/>
        <v>4.7173633714500028E-2</v>
      </c>
    </row>
    <row r="7" spans="1:13" s="19" customFormat="1" ht="21" customHeight="1" thickBot="1" x14ac:dyDescent="0.45">
      <c r="A7" s="36" t="s">
        <v>13</v>
      </c>
      <c r="B7" s="41" t="s">
        <v>70</v>
      </c>
      <c r="C7" s="42">
        <v>350</v>
      </c>
      <c r="D7" s="43">
        <v>1034</v>
      </c>
      <c r="E7" s="42">
        <v>400</v>
      </c>
      <c r="F7" s="42">
        <v>1086</v>
      </c>
      <c r="G7" s="42">
        <v>350</v>
      </c>
      <c r="H7" s="42">
        <v>1023</v>
      </c>
      <c r="I7" s="38">
        <f t="shared" si="2"/>
        <v>349.64880282019493</v>
      </c>
      <c r="K7" s="18">
        <v>371.77390228531698</v>
      </c>
      <c r="L7" s="21">
        <f t="shared" si="0"/>
        <v>-22.125099465122048</v>
      </c>
      <c r="M7" s="22">
        <f t="shared" si="1"/>
        <v>-5.951224475176365E-2</v>
      </c>
    </row>
    <row r="8" spans="1:13" ht="21" customHeight="1" thickBot="1" x14ac:dyDescent="0.45">
      <c r="A8" s="37" t="s">
        <v>64</v>
      </c>
      <c r="B8" s="41" t="s">
        <v>70</v>
      </c>
      <c r="C8" s="73">
        <v>500</v>
      </c>
      <c r="D8" s="73">
        <v>976</v>
      </c>
      <c r="E8" s="73">
        <v>500</v>
      </c>
      <c r="F8" s="73">
        <v>995</v>
      </c>
      <c r="G8" s="73">
        <v>500</v>
      </c>
      <c r="H8" s="73">
        <v>1009</v>
      </c>
      <c r="I8" s="39">
        <f t="shared" si="2"/>
        <v>503.44926117750737</v>
      </c>
      <c r="K8" s="23">
        <v>503.37357691553575</v>
      </c>
      <c r="L8" s="25">
        <f t="shared" si="0"/>
        <v>7.5684261971616706E-2</v>
      </c>
      <c r="M8" s="26">
        <f t="shared" si="1"/>
        <v>1.5035406195807583E-4</v>
      </c>
    </row>
    <row r="9" spans="1:13" s="19" customFormat="1" ht="21" customHeight="1" thickBot="1" x14ac:dyDescent="0.45">
      <c r="A9" s="36" t="s">
        <v>43</v>
      </c>
      <c r="B9" s="41" t="s">
        <v>70</v>
      </c>
      <c r="C9" s="42">
        <v>700</v>
      </c>
      <c r="D9" s="43">
        <v>1159</v>
      </c>
      <c r="E9" s="42">
        <v>650</v>
      </c>
      <c r="F9" s="42">
        <v>1186</v>
      </c>
      <c r="G9" s="42">
        <v>650</v>
      </c>
      <c r="H9" s="42">
        <v>1127</v>
      </c>
      <c r="I9" s="38">
        <f t="shared" si="2"/>
        <v>576.26069570328002</v>
      </c>
      <c r="K9" s="18">
        <v>587.00696240106072</v>
      </c>
      <c r="L9" s="21">
        <f t="shared" si="0"/>
        <v>-10.746266697780698</v>
      </c>
      <c r="M9" s="22">
        <f t="shared" si="1"/>
        <v>-1.8306881154909586E-2</v>
      </c>
    </row>
    <row r="10" spans="1:13" s="19" customFormat="1" ht="23.25" thickBot="1" x14ac:dyDescent="0.45">
      <c r="A10" s="37" t="s">
        <v>44</v>
      </c>
      <c r="B10" s="41" t="s">
        <v>70</v>
      </c>
      <c r="C10" s="43">
        <v>1500</v>
      </c>
      <c r="D10" s="43">
        <v>4707</v>
      </c>
      <c r="E10" s="42">
        <v>1500</v>
      </c>
      <c r="F10" s="42">
        <v>4763</v>
      </c>
      <c r="G10" s="42">
        <v>1500</v>
      </c>
      <c r="H10" s="42">
        <v>4669</v>
      </c>
      <c r="I10" s="38">
        <f t="shared" si="2"/>
        <v>318.28993965657764</v>
      </c>
      <c r="K10" s="18">
        <v>317.63803499188356</v>
      </c>
      <c r="L10" s="21">
        <f t="shared" si="0"/>
        <v>0.65190466469408648</v>
      </c>
      <c r="M10" s="22">
        <f t="shared" si="1"/>
        <v>2.0523507668429703E-3</v>
      </c>
    </row>
    <row r="11" spans="1:13" s="19" customFormat="1" ht="23.25" thickBot="1" x14ac:dyDescent="0.45">
      <c r="A11" s="36" t="s">
        <v>45</v>
      </c>
      <c r="B11" s="41" t="s">
        <v>70</v>
      </c>
      <c r="C11" s="42">
        <v>100</v>
      </c>
      <c r="D11" s="43">
        <v>519</v>
      </c>
      <c r="E11" s="42">
        <v>100</v>
      </c>
      <c r="F11" s="42">
        <v>505</v>
      </c>
      <c r="G11" s="42">
        <v>100</v>
      </c>
      <c r="H11" s="42">
        <v>517</v>
      </c>
      <c r="I11" s="38">
        <f t="shared" si="2"/>
        <v>194.70720900647439</v>
      </c>
      <c r="K11" s="18">
        <v>184.47902198326173</v>
      </c>
      <c r="L11" s="21">
        <f t="shared" si="0"/>
        <v>10.228187023212655</v>
      </c>
      <c r="M11" s="22">
        <f t="shared" si="1"/>
        <v>5.5443632090269243E-2</v>
      </c>
    </row>
    <row r="12" spans="1:13" s="19" customFormat="1" ht="23.25" thickBot="1" x14ac:dyDescent="0.45">
      <c r="A12" s="37" t="s">
        <v>17</v>
      </c>
      <c r="B12" s="41" t="s">
        <v>70</v>
      </c>
      <c r="C12" s="43">
        <v>100</v>
      </c>
      <c r="D12" s="43">
        <v>141</v>
      </c>
      <c r="E12" s="42">
        <v>100</v>
      </c>
      <c r="F12" s="43">
        <v>128</v>
      </c>
      <c r="G12" s="42">
        <v>100</v>
      </c>
      <c r="H12" s="43">
        <v>121</v>
      </c>
      <c r="I12" s="38">
        <f t="shared" si="2"/>
        <v>772.30537971592139</v>
      </c>
      <c r="K12" s="18">
        <v>816.75696468271815</v>
      </c>
      <c r="L12" s="21">
        <f t="shared" si="0"/>
        <v>-44.451584966796759</v>
      </c>
      <c r="M12" s="22">
        <f t="shared" si="1"/>
        <v>-5.4424494542344874E-2</v>
      </c>
    </row>
    <row r="13" spans="1:13" ht="21" customHeight="1" thickBot="1" x14ac:dyDescent="0.45">
      <c r="A13" s="36" t="s">
        <v>46</v>
      </c>
      <c r="B13" s="41" t="s">
        <v>70</v>
      </c>
      <c r="C13" s="42">
        <v>100</v>
      </c>
      <c r="D13" s="43">
        <v>207</v>
      </c>
      <c r="E13" s="42">
        <v>100</v>
      </c>
      <c r="F13" s="42">
        <v>205</v>
      </c>
      <c r="G13" s="42">
        <v>100</v>
      </c>
      <c r="H13" s="42">
        <v>204</v>
      </c>
      <c r="I13" s="38">
        <f t="shared" si="2"/>
        <v>487.03091463992217</v>
      </c>
      <c r="K13" s="23">
        <v>462.40791271724538</v>
      </c>
      <c r="L13" s="25">
        <f t="shared" si="0"/>
        <v>24.623001922676792</v>
      </c>
      <c r="M13" s="26">
        <f t="shared" si="1"/>
        <v>5.324952546331823E-2</v>
      </c>
    </row>
    <row r="14" spans="1:13" ht="21" customHeight="1" thickBot="1" x14ac:dyDescent="0.45">
      <c r="A14" s="36" t="s">
        <v>19</v>
      </c>
      <c r="B14" s="41" t="s">
        <v>71</v>
      </c>
      <c r="C14" s="42">
        <v>850</v>
      </c>
      <c r="D14" s="44"/>
      <c r="E14" s="42">
        <v>850</v>
      </c>
      <c r="F14" s="44"/>
      <c r="G14" s="42">
        <v>850</v>
      </c>
      <c r="H14" s="45"/>
      <c r="I14" s="38">
        <f>(+C14+E14+G14)/3</f>
        <v>850</v>
      </c>
      <c r="K14" s="23">
        <v>850</v>
      </c>
      <c r="L14" s="25">
        <f t="shared" si="0"/>
        <v>0</v>
      </c>
      <c r="M14" s="26">
        <f t="shared" si="1"/>
        <v>0</v>
      </c>
    </row>
    <row r="15" spans="1:13" ht="21" customHeight="1" thickBot="1" x14ac:dyDescent="0.45">
      <c r="A15" s="36" t="s">
        <v>20</v>
      </c>
      <c r="B15" s="41" t="s">
        <v>71</v>
      </c>
      <c r="C15" s="43">
        <v>600</v>
      </c>
      <c r="D15" s="44"/>
      <c r="E15" s="42">
        <v>600</v>
      </c>
      <c r="F15" s="44"/>
      <c r="G15" s="42">
        <v>600</v>
      </c>
      <c r="H15" s="45"/>
      <c r="I15" s="38">
        <f t="shared" ref="I15:I31" si="3">(+C15+E15+G15)/3</f>
        <v>600</v>
      </c>
      <c r="K15" s="23">
        <v>600</v>
      </c>
      <c r="L15" s="25">
        <f t="shared" si="0"/>
        <v>0</v>
      </c>
      <c r="M15" s="26">
        <f t="shared" si="1"/>
        <v>0</v>
      </c>
    </row>
    <row r="16" spans="1:13" ht="21" customHeight="1" thickBot="1" x14ac:dyDescent="0.45">
      <c r="A16" s="36" t="s">
        <v>21</v>
      </c>
      <c r="B16" s="41" t="s">
        <v>71</v>
      </c>
      <c r="C16" s="43">
        <v>600</v>
      </c>
      <c r="D16" s="44"/>
      <c r="E16" s="42">
        <v>575</v>
      </c>
      <c r="F16" s="44"/>
      <c r="G16" s="42">
        <v>625</v>
      </c>
      <c r="H16" s="45"/>
      <c r="I16" s="38">
        <f t="shared" si="3"/>
        <v>600</v>
      </c>
      <c r="K16" s="18">
        <v>600</v>
      </c>
      <c r="L16" s="25">
        <f t="shared" si="0"/>
        <v>0</v>
      </c>
      <c r="M16" s="26">
        <f t="shared" si="1"/>
        <v>0</v>
      </c>
    </row>
    <row r="17" spans="1:13" s="19" customFormat="1" ht="21" customHeight="1" thickBot="1" x14ac:dyDescent="0.45">
      <c r="A17" s="37" t="s">
        <v>22</v>
      </c>
      <c r="B17" s="41" t="s">
        <v>71</v>
      </c>
      <c r="C17" s="43">
        <v>425</v>
      </c>
      <c r="D17" s="46"/>
      <c r="E17" s="42">
        <v>425</v>
      </c>
      <c r="F17" s="46"/>
      <c r="G17" s="42">
        <v>400</v>
      </c>
      <c r="H17" s="47"/>
      <c r="I17" s="38">
        <f t="shared" si="3"/>
        <v>416.66666666666669</v>
      </c>
      <c r="K17" s="18">
        <v>425</v>
      </c>
      <c r="L17" s="21">
        <f t="shared" si="0"/>
        <v>-8.3333333333333144</v>
      </c>
      <c r="M17" s="22">
        <f t="shared" si="1"/>
        <v>-1.9607843137254857E-2</v>
      </c>
    </row>
    <row r="18" spans="1:13" s="19" customFormat="1" ht="21" customHeight="1" thickBot="1" x14ac:dyDescent="0.45">
      <c r="A18" s="36" t="s">
        <v>47</v>
      </c>
      <c r="B18" s="41" t="s">
        <v>72</v>
      </c>
      <c r="C18" s="43">
        <v>3300</v>
      </c>
      <c r="D18" s="44"/>
      <c r="E18" s="42">
        <v>3300</v>
      </c>
      <c r="F18" s="44"/>
      <c r="G18" s="42">
        <v>3300</v>
      </c>
      <c r="H18" s="45"/>
      <c r="I18" s="38">
        <f t="shared" si="3"/>
        <v>3300</v>
      </c>
      <c r="K18" s="18">
        <v>3300</v>
      </c>
      <c r="L18" s="21">
        <f t="shared" si="0"/>
        <v>0</v>
      </c>
      <c r="M18" s="22">
        <f t="shared" si="1"/>
        <v>0</v>
      </c>
    </row>
    <row r="19" spans="1:13" ht="21" customHeight="1" thickBot="1" x14ac:dyDescent="0.45">
      <c r="A19" s="36" t="s">
        <v>24</v>
      </c>
      <c r="B19" s="41" t="s">
        <v>72</v>
      </c>
      <c r="C19" s="43">
        <v>6850</v>
      </c>
      <c r="D19" s="44"/>
      <c r="E19" s="42">
        <v>6850</v>
      </c>
      <c r="F19" s="44"/>
      <c r="G19" s="42">
        <v>6850</v>
      </c>
      <c r="H19" s="45"/>
      <c r="I19" s="38">
        <f t="shared" si="3"/>
        <v>6850</v>
      </c>
      <c r="K19" s="23">
        <v>6850</v>
      </c>
      <c r="L19" s="25">
        <f t="shared" si="0"/>
        <v>0</v>
      </c>
      <c r="M19" s="26">
        <f t="shared" si="1"/>
        <v>0</v>
      </c>
    </row>
    <row r="20" spans="1:13" ht="21" customHeight="1" thickBot="1" x14ac:dyDescent="0.45">
      <c r="A20" s="36" t="s">
        <v>48</v>
      </c>
      <c r="B20" s="41" t="s">
        <v>73</v>
      </c>
      <c r="C20" s="43">
        <v>1200</v>
      </c>
      <c r="D20" s="44"/>
      <c r="E20" s="42">
        <v>1300</v>
      </c>
      <c r="F20" s="44"/>
      <c r="G20" s="42">
        <v>1300</v>
      </c>
      <c r="H20" s="45"/>
      <c r="I20" s="38">
        <f t="shared" si="3"/>
        <v>1266.6666666666667</v>
      </c>
      <c r="K20" s="23">
        <v>1233.3333333333333</v>
      </c>
      <c r="L20" s="25">
        <f t="shared" si="0"/>
        <v>33.333333333333485</v>
      </c>
      <c r="M20" s="26">
        <f t="shared" si="1"/>
        <v>2.702702702702715E-2</v>
      </c>
    </row>
    <row r="21" spans="1:13" ht="21" customHeight="1" thickBot="1" x14ac:dyDescent="0.45">
      <c r="A21" s="36" t="s">
        <v>25</v>
      </c>
      <c r="B21" s="41" t="s">
        <v>73</v>
      </c>
      <c r="C21" s="42">
        <v>2500</v>
      </c>
      <c r="D21" s="44"/>
      <c r="E21" s="42">
        <v>2500</v>
      </c>
      <c r="F21" s="44"/>
      <c r="G21" s="42">
        <v>2500</v>
      </c>
      <c r="H21" s="45"/>
      <c r="I21" s="38">
        <f t="shared" si="3"/>
        <v>2500</v>
      </c>
      <c r="K21" s="23">
        <v>2500</v>
      </c>
      <c r="L21" s="25">
        <f t="shared" si="0"/>
        <v>0</v>
      </c>
      <c r="M21" s="26">
        <f t="shared" si="1"/>
        <v>0</v>
      </c>
    </row>
    <row r="22" spans="1:13" ht="21" customHeight="1" thickBot="1" x14ac:dyDescent="0.45">
      <c r="A22" s="36" t="s">
        <v>26</v>
      </c>
      <c r="B22" s="41" t="s">
        <v>73</v>
      </c>
      <c r="C22" s="42">
        <v>2500</v>
      </c>
      <c r="D22" s="44"/>
      <c r="E22" s="42">
        <v>2500</v>
      </c>
      <c r="F22" s="44"/>
      <c r="G22" s="42">
        <v>2500</v>
      </c>
      <c r="H22" s="45"/>
      <c r="I22" s="38">
        <f t="shared" si="3"/>
        <v>2500</v>
      </c>
      <c r="K22" s="23">
        <v>2500</v>
      </c>
      <c r="L22" s="25">
        <f t="shared" si="0"/>
        <v>0</v>
      </c>
      <c r="M22" s="26">
        <f t="shared" si="1"/>
        <v>0</v>
      </c>
    </row>
    <row r="23" spans="1:13" ht="21" customHeight="1" thickBot="1" x14ac:dyDescent="0.45">
      <c r="A23" s="36" t="s">
        <v>65</v>
      </c>
      <c r="B23" s="41" t="s">
        <v>72</v>
      </c>
      <c r="C23" s="42">
        <v>5200</v>
      </c>
      <c r="D23" s="44"/>
      <c r="E23" s="42">
        <v>5100</v>
      </c>
      <c r="F23" s="44"/>
      <c r="G23" s="42">
        <v>5100</v>
      </c>
      <c r="H23" s="45"/>
      <c r="I23" s="38">
        <f t="shared" si="3"/>
        <v>5133.333333333333</v>
      </c>
      <c r="K23" s="23">
        <v>5200</v>
      </c>
      <c r="L23" s="25">
        <f t="shared" si="0"/>
        <v>-66.66666666666697</v>
      </c>
      <c r="M23" s="26">
        <f t="shared" ref="M23:M27" si="4">(I23-K23)/K23</f>
        <v>-1.2820512820512879E-2</v>
      </c>
    </row>
    <row r="24" spans="1:13" ht="21" customHeight="1" thickBot="1" x14ac:dyDescent="0.45">
      <c r="A24" s="36" t="s">
        <v>66</v>
      </c>
      <c r="B24" s="41" t="s">
        <v>73</v>
      </c>
      <c r="C24" s="42">
        <v>975</v>
      </c>
      <c r="D24" s="44"/>
      <c r="E24" s="42">
        <v>975</v>
      </c>
      <c r="F24" s="44"/>
      <c r="G24" s="42">
        <v>1000</v>
      </c>
      <c r="H24" s="45"/>
      <c r="I24" s="39">
        <f t="shared" si="3"/>
        <v>983.33333333333337</v>
      </c>
      <c r="K24" s="23">
        <v>975</v>
      </c>
      <c r="L24" s="25">
        <f t="shared" si="0"/>
        <v>8.3333333333333712</v>
      </c>
      <c r="M24" s="26">
        <f t="shared" si="4"/>
        <v>8.547008547008586E-3</v>
      </c>
    </row>
    <row r="25" spans="1:13" ht="21" customHeight="1" thickBot="1" x14ac:dyDescent="0.45">
      <c r="A25" s="37" t="s">
        <v>67</v>
      </c>
      <c r="B25" s="41" t="s">
        <v>73</v>
      </c>
      <c r="C25" s="73">
        <v>950</v>
      </c>
      <c r="D25" s="50"/>
      <c r="E25" s="73">
        <v>950</v>
      </c>
      <c r="F25" s="50"/>
      <c r="G25" s="73">
        <v>950</v>
      </c>
      <c r="H25" s="51"/>
      <c r="I25" s="39">
        <f t="shared" si="3"/>
        <v>950</v>
      </c>
      <c r="K25" s="23">
        <v>950</v>
      </c>
      <c r="L25" s="25">
        <f t="shared" si="0"/>
        <v>0</v>
      </c>
      <c r="M25" s="26">
        <f t="shared" si="4"/>
        <v>0</v>
      </c>
    </row>
    <row r="26" spans="1:13" ht="21" customHeight="1" thickBot="1" x14ac:dyDescent="0.45">
      <c r="A26" s="36" t="s">
        <v>27</v>
      </c>
      <c r="B26" s="41" t="s">
        <v>73</v>
      </c>
      <c r="C26" s="42">
        <v>500</v>
      </c>
      <c r="D26" s="44"/>
      <c r="E26" s="42">
        <v>500</v>
      </c>
      <c r="F26" s="44"/>
      <c r="G26" s="42">
        <v>500</v>
      </c>
      <c r="H26" s="45"/>
      <c r="I26" s="39">
        <f t="shared" si="3"/>
        <v>500</v>
      </c>
      <c r="K26" s="23">
        <v>500</v>
      </c>
      <c r="L26" s="25">
        <f t="shared" si="0"/>
        <v>0</v>
      </c>
      <c r="M26" s="26">
        <f t="shared" si="4"/>
        <v>0</v>
      </c>
    </row>
    <row r="27" spans="1:13" ht="21" customHeight="1" thickBot="1" x14ac:dyDescent="0.45">
      <c r="A27" s="36" t="s">
        <v>68</v>
      </c>
      <c r="B27" s="41" t="s">
        <v>73</v>
      </c>
      <c r="C27" s="73">
        <v>350</v>
      </c>
      <c r="D27" s="50"/>
      <c r="E27" s="73">
        <v>350</v>
      </c>
      <c r="F27" s="50"/>
      <c r="G27" s="73">
        <v>350</v>
      </c>
      <c r="H27" s="51"/>
      <c r="I27" s="39">
        <f t="shared" si="3"/>
        <v>350</v>
      </c>
      <c r="K27" s="23">
        <v>350</v>
      </c>
      <c r="L27" s="25">
        <f t="shared" si="0"/>
        <v>0</v>
      </c>
      <c r="M27" s="26">
        <f t="shared" si="4"/>
        <v>0</v>
      </c>
    </row>
    <row r="28" spans="1:13" ht="23.25" thickBot="1" x14ac:dyDescent="0.45">
      <c r="A28" s="36" t="s">
        <v>28</v>
      </c>
      <c r="B28" s="41" t="s">
        <v>74</v>
      </c>
      <c r="C28" s="42">
        <v>69000</v>
      </c>
      <c r="D28" s="44"/>
      <c r="E28" s="42">
        <v>69000</v>
      </c>
      <c r="F28" s="44"/>
      <c r="G28" s="42">
        <v>70000</v>
      </c>
      <c r="H28" s="45"/>
      <c r="I28" s="38">
        <f t="shared" si="3"/>
        <v>69333.333333333328</v>
      </c>
      <c r="J28" s="33"/>
      <c r="K28" s="23">
        <v>69666.666666666672</v>
      </c>
      <c r="L28" s="25">
        <f>I28-K28</f>
        <v>-333.33333333334303</v>
      </c>
      <c r="M28" s="26">
        <f>(I28-K28)/K28</f>
        <v>-4.7846889952154496E-3</v>
      </c>
    </row>
    <row r="29" spans="1:13" ht="23.25" thickBot="1" x14ac:dyDescent="0.45">
      <c r="A29" s="36" t="s">
        <v>29</v>
      </c>
      <c r="B29" s="41" t="s">
        <v>74</v>
      </c>
      <c r="C29" s="42">
        <v>69000</v>
      </c>
      <c r="D29" s="44"/>
      <c r="E29" s="42">
        <v>69000</v>
      </c>
      <c r="F29" s="44"/>
      <c r="G29" s="42">
        <v>70000</v>
      </c>
      <c r="H29" s="45"/>
      <c r="I29" s="38">
        <f t="shared" si="3"/>
        <v>69333.333333333328</v>
      </c>
      <c r="J29" s="33"/>
      <c r="K29" s="23">
        <v>69333.333333333328</v>
      </c>
      <c r="L29" s="25">
        <f>I29-K29</f>
        <v>0</v>
      </c>
      <c r="M29" s="26">
        <f>(I29-K29)/K29</f>
        <v>0</v>
      </c>
    </row>
    <row r="30" spans="1:13" ht="23.25" thickBot="1" x14ac:dyDescent="0.45">
      <c r="A30" s="36" t="s">
        <v>30</v>
      </c>
      <c r="B30" s="41" t="s">
        <v>74</v>
      </c>
      <c r="C30" s="42">
        <v>490000</v>
      </c>
      <c r="D30" s="44"/>
      <c r="E30" s="42">
        <v>490000</v>
      </c>
      <c r="F30" s="44"/>
      <c r="G30" s="42">
        <v>490000</v>
      </c>
      <c r="H30" s="45"/>
      <c r="I30" s="38">
        <f t="shared" si="3"/>
        <v>490000</v>
      </c>
      <c r="J30" s="33"/>
      <c r="K30" s="23">
        <v>490000</v>
      </c>
      <c r="L30" s="25">
        <f>I30-K30</f>
        <v>0</v>
      </c>
      <c r="M30" s="26">
        <f>(I30-K30)/K30</f>
        <v>0</v>
      </c>
    </row>
    <row r="31" spans="1:13" ht="23.25" thickBot="1" x14ac:dyDescent="0.45">
      <c r="A31" s="36" t="s">
        <v>31</v>
      </c>
      <c r="B31" s="41" t="s">
        <v>74</v>
      </c>
      <c r="C31" s="42">
        <v>490000</v>
      </c>
      <c r="D31" s="48"/>
      <c r="E31" s="42">
        <v>490000</v>
      </c>
      <c r="F31" s="48"/>
      <c r="G31" s="42">
        <v>490000</v>
      </c>
      <c r="H31" s="49"/>
      <c r="I31" s="38">
        <f t="shared" si="3"/>
        <v>490000</v>
      </c>
      <c r="J31" s="33"/>
      <c r="K31" s="23">
        <v>490000</v>
      </c>
      <c r="L31" s="25">
        <f>I31-K31</f>
        <v>0</v>
      </c>
      <c r="M31" s="26">
        <f>(I31-K31)/K31</f>
        <v>0</v>
      </c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4</vt:i4>
      </vt:variant>
    </vt:vector>
  </HeadingPairs>
  <TitlesOfParts>
    <vt:vector size="12" baseType="lpstr">
      <vt:lpstr>Semaine Précédente</vt:lpstr>
      <vt:lpstr>Semaine en cours</vt:lpstr>
      <vt:lpstr>MARCHE DANTOKPA</vt:lpstr>
      <vt:lpstr>MARCHE OUANDO</vt:lpstr>
      <vt:lpstr>MARCHE ARZEKE</vt:lpstr>
      <vt:lpstr>MARCHE ST KOUAGOU</vt:lpstr>
      <vt:lpstr>MARCHE BOHICON</vt:lpstr>
      <vt:lpstr>MARCHE LOKOSSA</vt:lpstr>
      <vt:lpstr>'Semaine en cours'!_GoBack</vt:lpstr>
      <vt:lpstr>'Semaine Précédente'!_GoBack</vt:lpstr>
      <vt:lpstr>'Semaine en cours'!Impression_des_titres</vt:lpstr>
      <vt:lpstr>'Semaine Précédente'!Impression_des_titres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asatcha</dc:creator>
  <cp:lastModifiedBy>asatcha</cp:lastModifiedBy>
  <cp:lastPrinted>2020-07-13T08:52:05Z</cp:lastPrinted>
  <dcterms:created xsi:type="dcterms:W3CDTF">2017-09-28T10:07:02Z</dcterms:created>
  <dcterms:modified xsi:type="dcterms:W3CDTF">2020-10-22T17:05:22Z</dcterms:modified>
</cp:coreProperties>
</file>